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0302" documentId="13_ncr:1_{F6CB121F-512D-4AA6-A0C1-0FB36C537598}" xr6:coauthVersionLast="47" xr6:coauthVersionMax="47" xr10:uidLastSave="{A500DF7C-A99D-46BB-B57D-6398FDF191C3}"/>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4" i="1"/>
  <c r="B5" i="1"/>
  <c r="B6" i="1"/>
  <c r="B7" i="1"/>
  <c r="B8" i="1"/>
  <c r="B9" i="1"/>
  <c r="B10" i="1"/>
  <c r="B11" i="1"/>
  <c r="B12" i="1"/>
  <c r="B13" i="1"/>
  <c r="B14" i="1"/>
  <c r="B15" i="1"/>
  <c r="B16" i="1"/>
  <c r="B17" i="1"/>
  <c r="B18" i="1"/>
  <c r="B19" i="1"/>
  <c r="B20" i="1"/>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3" i="4"/>
  <c r="I3" i="4"/>
  <c r="J3" i="4"/>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<sst xmlns="http://schemas.openxmlformats.org/spreadsheetml/2006/main" count="179020" uniqueCount="39101">
  <si>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</si>
  <si>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</si>
  <si>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</si>
  <si>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</si>
  <si>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</si>
  <si>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</si>
  <si>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</si>
  <si>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</si>
  <si>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</si>
  <si>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</si>
  <si>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</si>
  <si>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</si>
  <si>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</si>
  <si>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</si>
  <si>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</si>
  <si>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</si>
  <si>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</si>
  <si>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</si>
  <si>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</si>
  <si>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</si>
  <si>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</si>
  <si>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</si>
  <si>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</si>
  <si>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</si>
  <si>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</si>
  <si>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</si>
  <si>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</si>
  <si>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</si>
  <si>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</si>
  <si>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</si>
  <si>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</si>
  <si>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</si>
  <si>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</si>
  <si>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</si>
  <si>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</si>
  <si>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</si>
  <si>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</si>
  <si>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</si>
  <si>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</si>
  <si>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</si>
  <si>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</si>
  <si>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</si>
  <si>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</si>
  <si>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</si>
  <si>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</si>
  <si>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</si>
  <si>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</si>
  <si>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</si>
  <si>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</si>
  <si>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</si>
  <si>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</si>
  <si>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</si>
  <si>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</si>
  <si>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</si>
  <si>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</si>
  <si>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</si>
  <si>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</si>
  <si>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</si>
  <si>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</si>
  <si>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</si>
  <si>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</si>
  <si>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</si>
  <si>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</si>
  <si>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</si>
  <si>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</si>
  <si>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</si>
  <si>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</si>
  <si>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</si>
  <si>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</si>
  <si>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</si>
  <si>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</si>
  <si>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</si>
  <si>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</si>
  <si>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</si>
  <si>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</si>
  <si>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</si>
  <si>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</si>
  <si>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</si>
  <si>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</si>
  <si>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</si>
  <si>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</si>
  <si>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</si>
  <si>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</si>
  <si>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</si>
  <si>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</si>
  <si>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</si>
  <si>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</si>
  <si>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</si>
  <si>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</si>
  <si>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</si>
  <si>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</si>
  <si>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</si>
  <si>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</si>
  <si>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</si>
  <si>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</si>
  <si>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</si>
  <si>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</si>
  <si>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</si>
  <si>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</si>
  <si>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</si>
  <si>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</si>
  <si>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</si>
  <si>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</si>
  <si>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</si>
  <si>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</si>
  <si>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</si>
  <si>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</si>
  <si>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</si>
  <si>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</si>
  <si>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</si>
  <si>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</si>
  <si>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</si>
  <si>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</si>
  <si>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</si>
  <si>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</si>
  <si>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</si>
  <si>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</si>
  <si>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</si>
  <si>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</si>
  <si>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</si>
  <si>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</si>
  <si>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</si>
  <si>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</si>
  <si>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</si>
  <si>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</si>
  <si>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</si>
  <si>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</si>
  <si>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</si>
  <si>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</si>
  <si>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</si>
  <si>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</si>
  <si>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</si>
  <si>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</si>
  <si>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</si>
  <si>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</si>
  <si>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</si>
  <si>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</si>
  <si>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</si>
  <si>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</si>
  <si>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</si>
  <si>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</si>
  <si>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</si>
  <si>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</si>
  <si>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</si>
  <si>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</si>
  <si>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</si>
  <si>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</si>
  <si>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</si>
  <si>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</si>
  <si>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</si>
  <si>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</si>
  <si>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</si>
  <si>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</si>
  <si>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</si>
  <si>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</si>
  <si>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</si>
  <si>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</si>
  <si>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</si>
  <si>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</si>
  <si>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</si>
  <si>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</si>
  <si>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</si>
  <si>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</si>
  <si>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</si>
  <si>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</si>
  <si>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</si>
  <si>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</si>
  <si>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</si>
  <si>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</si>
  <si>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</si>
  <si>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</si>
  <si>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</si>
  <si>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</si>
  <si>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</si>
  <si>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</si>
  <si>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</si>
  <si>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</si>
  <si>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</si>
  <si>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</si>
  <si>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</si>
  <si>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</si>
  <si>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</si>
  <si>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</si>
  <si>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</si>
  <si>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</si>
  <si>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</si>
  <si>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</si>
  <si>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</si>
  <si>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</si>
  <si>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</si>
  <si>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</si>
  <si>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</si>
  <si>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</si>
  <si>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</si>
  <si>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</si>
  <si>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</si>
  <si>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</si>
  <si>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</si>
  <si>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</si>
  <si>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</si>
  <si>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</si>
  <si>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</si>
  <si>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</si>
  <si>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</si>
  <si>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</si>
  <si>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</si>
  <si>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</si>
  <si>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</si>
  <si>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</si>
  <si>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</si>
  <si>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</si>
  <si>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</si>
  <si>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</si>
  <si>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</si>
  <si>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</si>
  <si>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</si>
  <si>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</si>
  <si>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</si>
  <si>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</si>
  <si>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</si>
  <si>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</si>
  <si>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</si>
  <si>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</si>
  <si>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</si>
  <si>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</si>
  <si>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</si>
  <si>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</si>
  <si>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</si>
  <si>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</si>
  <si>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</si>
  <si>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</si>
  <si>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</si>
  <si>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</si>
  <si>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</si>
  <si>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</si>
  <si>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</si>
  <si>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</si>
  <si>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</si>
  <si>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</si>
  <si>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</si>
  <si>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</si>
  <si>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</si>
  <si>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</si>
  <si>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</si>
  <si>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</si>
  <si>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</si>
  <si>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</si>
  <si>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</si>
  <si>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</si>
  <si>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</si>
  <si>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</si>
  <si>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</si>
  <si>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</si>
  <si>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</si>
  <si>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</si>
  <si>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</si>
  <si>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</si>
  <si>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</si>
  <si>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</si>
  <si>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</si>
  <si>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</si>
  <si>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</si>
  <si>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</si>
  <si>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</si>
  <si>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</si>
  <si>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</si>
  <si>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</si>
  <si>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</si>
  <si>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</si>
  <si>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</si>
  <si>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</si>
  <si>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</si>
  <si>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</si>
  <si>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</si>
  <si>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</si>
  <si>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</si>
  <si>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</si>
  <si>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</si>
  <si>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</si>
  <si>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</si>
  <si>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</si>
  <si>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</si>
  <si>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</si>
  <si>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</si>
  <si>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</si>
  <si>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</si>
  <si>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</si>
  <si>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</si>
  <si>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</si>
  <si>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</si>
  <si>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</si>
  <si>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</si>
  <si>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</si>
  <si>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</si>
  <si>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</si>
  <si>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</si>
  <si>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</si>
  <si>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</si>
  <si>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</si>
  <si>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</si>
  <si>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</si>
  <si>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</si>
  <si>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</si>
  <si>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</si>
  <si>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</si>
  <si>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</si>
  <si>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</si>
  <si>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</si>
  <si>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</si>
  <si>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</si>
  <si>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</si>
  <si>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</si>
  <si>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</si>
  <si>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</si>
  <si>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</si>
  <si>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</si>
  <si>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</si>
  <si>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</si>
  <si>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</si>
  <si>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</si>
  <si>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</si>
  <si>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</si>
  <si>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</si>
  <si>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</si>
  <si>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</si>
  <si>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</si>
  <si>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</si>
  <si>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</si>
  <si>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</si>
  <si>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</si>
  <si>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</si>
  <si>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</si>
  <si>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</si>
  <si>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</si>
  <si>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</si>
  <si>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</si>
  <si>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</si>
  <si>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</si>
  <si>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</si>
  <si>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</si>
  <si>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</si>
  <si>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</si>
  <si>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</si>
  <si>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</si>
  <si>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</si>
  <si>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</si>
  <si>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</si>
  <si>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</si>
  <si>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</si>
  <si>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</si>
  <si>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</si>
  <si>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</si>
  <si>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</si>
  <si>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</si>
  <si>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</si>
  <si>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</si>
  <si>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</si>
  <si>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</si>
  <si>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</si>
  <si>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</si>
  <si>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</si>
  <si>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</si>
  <si>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</si>
  <si>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</si>
  <si>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</si>
  <si>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</si>
  <si>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</si>
  <si>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</si>
  <si>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</si>
  <si>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</si>
  <si>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</si>
  <si>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</si>
  <si>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</si>
  <si>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</si>
  <si>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</si>
  <si>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</si>
  <si>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</si>
  <si>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</si>
  <si>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</si>
  <si>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</si>
  <si>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</si>
  <si>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</si>
  <si>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</si>
  <si>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</si>
  <si>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</si>
  <si>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</si>
  <si>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</si>
  <si>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</si>
  <si>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</si>
  <si>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</si>
  <si>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</si>
  <si>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</si>
  <si>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</si>
  <si>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</si>
  <si>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</si>
  <si>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</si>
  <si>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</si>
  <si>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</si>
  <si>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</si>
  <si>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</si>
  <si>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</si>
  <si>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</si>
  <si>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</si>
  <si>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</si>
  <si>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</si>
  <si>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</si>
  <si>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</si>
  <si>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</si>
  <si>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</si>
  <si>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</si>
  <si>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</si>
  <si>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</si>
  <si>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</si>
  <si>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</si>
  <si>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</si>
  <si>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</si>
  <si>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</si>
  <si>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</si>
  <si>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</si>
  <si>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</si>
  <si>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</si>
  <si>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</si>
  <si>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</si>
  <si>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</si>
  <si>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</si>
  <si>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</si>
  <si>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</si>
  <si>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</si>
  <si>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</si>
  <si>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</si>
  <si>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</si>
  <si>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</si>
  <si>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</si>
  <si>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</si>
  <si>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</si>
  <si>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</si>
  <si>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</si>
  <si>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</si>
  <si>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</si>
  <si>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</si>
  <si>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</si>
  <si>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</si>
  <si>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</si>
  <si>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</si>
  <si>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</si>
  <si>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</si>
  <si>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</si>
  <si>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</si>
  <si>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</si>
  <si>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</si>
  <si>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</si>
  <si>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</si>
  <si>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</si>
  <si>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</si>
  <si>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</si>
  <si>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</si>
  <si>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</si>
  <si>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</si>
  <si>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</si>
  <si>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</si>
  <si>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</si>
  <si>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</si>
  <si>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</si>
  <si>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</si>
  <si>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</si>
  <si>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</si>
  <si>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</si>
  <si>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</si>
  <si>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</si>
  <si>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</si>
  <si>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</si>
  <si>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</si>
  <si>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</si>
  <si>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</si>
  <si>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</si>
  <si>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</si>
  <si>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</si>
  <si>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</si>
  <si>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</si>
  <si>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</si>
  <si>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</si>
  <si>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</si>
  <si>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</si>
  <si>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</si>
  <si>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</si>
  <si>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</si>
  <si>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</si>
  <si>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</si>
  <si>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</si>
  <si>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</si>
  <si>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</si>
  <si>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</si>
  <si>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</si>
  <si>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</si>
  <si>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</si>
  <si>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</si>
  <si>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</si>
  <si>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</si>
  <si>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</si>
  <si>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</si>
  <si>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</si>
  <si>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</si>
  <si>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</si>
  <si>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</si>
  <si>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</si>
  <si>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</si>
  <si>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</si>
  <si>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</si>
  <si>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</si>
  <si>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</si>
  <si>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</si>
  <si>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</si>
  <si>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</si>
  <si>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</si>
  <si>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</si>
  <si>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</si>
  <si>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</si>
  <si>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</si>
  <si>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</si>
  <si>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</si>
  <si>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</si>
  <si>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</si>
  <si>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</si>
  <si>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</si>
  <si>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</si>
  <si>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</si>
  <si>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</si>
  <si>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</si>
  <si>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</si>
  <si>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</si>
  <si>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</si>
  <si>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</si>
  <si>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</si>
  <si>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</si>
  <si>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</si>
  <si>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</si>
  <si>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</si>
  <si>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</si>
  <si>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</si>
  <si>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</si>
  <si>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</si>
  <si>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</si>
  <si>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</si>
  <si>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</si>
  <si>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</si>
  <si>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</si>
  <si>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</si>
  <si>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</si>
  <si>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</si>
  <si>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</si>
  <si>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</si>
  <si>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</si>
  <si>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</si>
  <si>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</si>
  <si>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</si>
  <si>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</si>
  <si>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</si>
  <si>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</si>
  <si>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</si>
  <si>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</si>
  <si>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</si>
  <si>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</si>
  <si>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</si>
  <si>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</si>
  <si>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</si>
  <si>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</si>
  <si>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</si>
  <si>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</si>
  <si>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</si>
  <si>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</si>
  <si>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</si>
  <si>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</si>
  <si>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</si>
  <si>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</si>
  <si>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</si>
  <si>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</si>
  <si>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</si>
  <si>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</si>
  <si>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</si>
  <si>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</si>
  <si>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</si>
  <si>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</si>
  <si>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</si>
  <si>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</si>
  <si>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</si>
  <si>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</si>
  <si>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</si>
  <si>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</si>
  <si>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</si>
  <si>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</si>
  <si>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</si>
  <si>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</si>
  <si>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</si>
  <si>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</si>
  <si>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</si>
  <si>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</si>
  <si>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</si>
  <si>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</si>
  <si>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</si>
  <si>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</si>
  <si>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</si>
  <si>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</si>
  <si>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</si>
  <si>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</si>
  <si>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</si>
  <si>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</si>
  <si>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</si>
  <si>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</si>
  <si>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</si>
  <si>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</si>
  <si>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</si>
  <si>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</si>
  <si>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</si>
  <si>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</si>
  <si>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</si>
  <si>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</si>
  <si>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</si>
  <si>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</si>
  <si>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</si>
  <si>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</si>
  <si>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</si>
  <si>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</si>
  <si>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</si>
  <si>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</si>
  <si>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</si>
  <si>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</si>
  <si>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</si>
  <si>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</si>
  <si>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</si>
  <si>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</si>
  <si>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</si>
  <si>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</si>
  <si>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</si>
  <si>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</si>
  <si>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</si>
  <si>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</si>
  <si>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</si>
  <si>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</si>
  <si>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</si>
  <si>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</si>
  <si>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</si>
  <si>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</si>
  <si>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</si>
  <si>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</si>
  <si>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</si>
  <si>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</si>
  <si>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</si>
  <si>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</si>
  <si>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</si>
  <si>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</si>
  <si>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</si>
  <si>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</si>
  <si>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</si>
  <si>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</si>
  <si>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</si>
  <si>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</si>
  <si>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</si>
  <si>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</si>
  <si>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</si>
  <si>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</si>
  <si>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</si>
  <si>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</si>
  <si>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</si>
  <si>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</si>
  <si>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</si>
  <si>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</si>
  <si>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</si>
  <si>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</si>
  <si>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</si>
  <si>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</si>
  <si>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</si>
  <si>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</si>
  <si>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</si>
  <si>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</si>
  <si>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</si>
  <si>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</si>
  <si>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</si>
  <si>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</si>
  <si>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</si>
  <si>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</si>
  <si>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</si>
  <si>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</si>
  <si>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</si>
  <si>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</si>
  <si>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</si>
  <si>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</si>
  <si>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</si>
  <si>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</si>
  <si>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</si>
  <si>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</si>
  <si>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</si>
  <si>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</si>
  <si>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</si>
  <si>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</si>
  <si>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</si>
  <si>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</si>
  <si>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</si>
  <si>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</si>
  <si>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</si>
  <si>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</si>
  <si>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</si>
  <si>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</si>
  <si>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</si>
  <si>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</si>
  <si>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</si>
  <si>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</si>
  <si>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</si>
  <si>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</si>
  <si>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</si>
  <si>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</si>
  <si>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</si>
  <si>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</si>
  <si>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</si>
  <si>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</si>
  <si>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</si>
  <si>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</si>
  <si>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</si>
  <si>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</si>
  <si>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</si>
  <si>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</si>
  <si>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</si>
  <si>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</si>
  <si>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</si>
  <si>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</si>
  <si>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</si>
  <si>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</si>
  <si>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</si>
  <si>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</si>
  <si>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</si>
  <si>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</si>
  <si>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</si>
  <si>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</si>
  <si>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</si>
  <si>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</si>
  <si>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</si>
  <si>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</si>
  <si>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</si>
  <si>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</si>
  <si>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</si>
  <si>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</si>
  <si>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</si>
  <si>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</si>
  <si>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</si>
  <si>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</si>
  <si>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</si>
  <si>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</si>
  <si>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</si>
  <si>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</si>
  <si>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</si>
  <si>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</si>
  <si>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</si>
  <si>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</si>
  <si>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</si>
  <si>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</si>
  <si>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</si>
  <si>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</si>
  <si>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</si>
  <si>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</si>
  <si>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</si>
  <si>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</si>
  <si>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</si>
  <si>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</si>
  <si>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</si>
  <si>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</si>
  <si>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</si>
  <si>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</si>
  <si>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</si>
  <si>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</si>
  <si>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</si>
  <si>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</si>
  <si>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</si>
  <si>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</si>
  <si>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</si>
  <si>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</si>
  <si>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</si>
  <si>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</si>
  <si>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</si>
  <si>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</si>
  <si>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</si>
  <si>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</si>
  <si>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</si>
  <si>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</si>
  <si>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</si>
  <si>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</si>
  <si>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</si>
  <si>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</si>
  <si>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</si>
  <si>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</si>
  <si>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</si>
  <si>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</si>
  <si>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</si>
  <si>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</si>
  <si>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</si>
  <si>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</si>
  <si>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</si>
  <si>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</si>
  <si>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</si>
  <si>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</si>
  <si>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</si>
  <si>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</si>
  <si>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</si>
  <si>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</si>
  <si>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</si>
  <si>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</si>
  <si>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</si>
  <si>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</si>
  <si>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</si>
  <si>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</si>
  <si>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</si>
  <si>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</si>
  <si>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</si>
  <si>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</si>
  <si>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</si>
  <si>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</si>
  <si>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</si>
  <si>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</si>
  <si>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</si>
  <si>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</si>
  <si>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</si>
  <si>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</si>
  <si>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</si>
  <si>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</si>
  <si>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</si>
  <si>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</si>
  <si>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</si>
  <si>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</si>
  <si>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</si>
  <si>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</si>
  <si>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</si>
  <si>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</si>
  <si>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</si>
  <si>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</si>
  <si>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</si>
  <si>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</si>
  <si>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</si>
  <si>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</si>
  <si>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</si>
  <si>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</si>
  <si>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</si>
  <si>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</si>
  <si>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</si>
  <si>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</si>
  <si>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</si>
  <si>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</si>
  <si>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</si>
  <si>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</si>
  <si>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</si>
  <si>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</si>
  <si>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</si>
  <si>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</si>
  <si>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</si>
  <si>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</si>
  <si>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</si>
  <si>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</si>
  <si>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</si>
  <si>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</si>
  <si>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</si>
  <si>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</si>
  <si>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</si>
  <si>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</si>
  <si>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</si>
  <si>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</si>
  <si>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</si>
  <si>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</si>
  <si>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</si>
  <si>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</si>
  <si>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</si>
  <si>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</si>
  <si>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</si>
  <si>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</si>
  <si>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</si>
  <si>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</si>
  <si>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</si>
  <si>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</si>
  <si>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</si>
  <si>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</si>
  <si>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</si>
  <si>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</si>
  <si>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</si>
  <si>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</si>
  <si>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</si>
  <si>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</si>
  <si>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</si>
  <si>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</si>
  <si>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</si>
  <si>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</si>
  <si>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</si>
  <si>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</si>
  <si>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</si>
  <si>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</si>
  <si>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</si>
  <si>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</si>
  <si>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</si>
  <si>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</si>
  <si>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</si>
  <si>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</si>
  <si>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</si>
  <si>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</si>
  <si>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</si>
  <si>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</si>
  <si>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</si>
  <si>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</si>
  <si>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</si>
  <si>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</si>
  <si>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</si>
  <si>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</si>
  <si>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</si>
  <si>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</si>
  <si>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</si>
  <si>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</si>
  <si>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</si>
  <si>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</si>
  <si>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</si>
  <si>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</si>
  <si>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</si>
  <si>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</si>
  <si>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</si>
  <si>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</si>
  <si>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</si>
  <si>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</si>
  <si>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</si>
  <si>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</si>
  <si>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</si>
  <si>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</si>
  <si>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</si>
  <si>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</si>
  <si>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</si>
  <si>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</si>
  <si>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</si>
  <si>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</si>
  <si>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</si>
  <si>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</si>
  <si>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</si>
  <si>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</si>
  <si>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</si>
  <si>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</si>
  <si>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</si>
  <si>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</si>
  <si>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</si>
  <si>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</si>
  <si>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</si>
  <si>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</si>
  <si>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</si>
  <si>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</si>
  <si>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</si>
  <si>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</si>
  <si>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</si>
  <si>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</si>
  <si>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</si>
  <si>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</si>
  <si>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</si>
  <si>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</si>
  <si>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</si>
  <si>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</si>
  <si>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</si>
  <si>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</si>
  <si>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</si>
  <si>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</si>
  <si>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</si>
  <si>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</si>
  <si>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</si>
  <si>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</si>
  <si>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</si>
  <si>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</si>
  <si>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</si>
  <si>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</si>
  <si>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</si>
  <si>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</si>
  <si>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</si>
  <si>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</si>
  <si>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</si>
  <si>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</si>
  <si>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</si>
  <si>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</si>
  <si>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</si>
  <si>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</si>
  <si>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</si>
  <si>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</si>
  <si>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</si>
  <si>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</si>
  <si>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</si>
  <si>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</si>
  <si>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</si>
  <si>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</si>
  <si>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</si>
  <si>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</si>
  <si>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</si>
  <si>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</si>
  <si>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</si>
  <si>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</si>
  <si>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</si>
  <si>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</si>
  <si>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</si>
  <si>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</si>
  <si>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</si>
  <si>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</si>
  <si>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</si>
  <si>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</si>
  <si>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</si>
  <si>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</si>
  <si>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</si>
  <si>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</si>
  <si>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</si>
  <si>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</si>
  <si>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</si>
  <si>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</si>
  <si>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</si>
  <si>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</si>
  <si>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</si>
  <si>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</si>
  <si>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</si>
  <si>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</si>
  <si>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</si>
  <si>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</si>
  <si>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</si>
  <si>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</si>
  <si>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</si>
  <si>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</si>
  <si>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</si>
  <si>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</si>
  <si>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</si>
  <si>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</si>
  <si>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</si>
  <si>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</si>
  <si>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</si>
  <si>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</si>
  <si>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</si>
  <si>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</si>
  <si>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</si>
  <si>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</si>
  <si>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</si>
  <si>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</si>
  <si>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</si>
  <si>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</si>
  <si>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</si>
  <si>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</si>
  <si>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</si>
  <si>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</si>
  <si>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</si>
  <si>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</si>
  <si>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</si>
  <si>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</si>
  <si>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</si>
  <si>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</si>
  <si>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</si>
  <si>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</si>
  <si>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</si>
  <si>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</si>
  <si>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</si>
  <si>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</si>
  <si>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</si>
  <si>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</si>
  <si>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</si>
  <si>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</si>
  <si>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</si>
  <si>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</si>
  <si>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</si>
  <si>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</si>
  <si>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</si>
  <si>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</si>
  <si>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</si>
  <si>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</si>
  <si>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</si>
  <si>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</si>
  <si>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</si>
  <si>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</si>
  <si>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</si>
  <si>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</si>
  <si>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</si>
  <si>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</si>
  <si>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</si>
  <si>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</si>
  <si>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</si>
  <si>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</si>
  <si>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</si>
  <si>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</si>
  <si>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</si>
  <si>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</si>
  <si>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</si>
  <si>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</si>
  <si>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</si>
  <si>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</si>
  <si>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</si>
  <si>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</si>
  <si>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</si>
  <si>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</si>
  <si>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</si>
  <si>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</si>
  <si>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</si>
  <si>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</si>
  <si>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</si>
  <si>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</si>
  <si>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</si>
  <si>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</si>
  <si>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</si>
  <si>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</si>
  <si>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</si>
  <si>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</si>
  <si>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</si>
  <si>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</si>
  <si>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</si>
  <si>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</si>
  <si>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</si>
  <si>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</si>
  <si>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</si>
  <si>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</si>
  <si>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</si>
  <si>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</si>
  <si>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</si>
  <si>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</si>
  <si>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</si>
  <si>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</si>
  <si>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</si>
  <si>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</si>
  <si>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</si>
  <si>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</si>
  <si>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</si>
  <si>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</si>
  <si>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</si>
  <si>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</si>
  <si>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</si>
  <si>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</si>
  <si>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</si>
  <si>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</si>
  <si>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</si>
  <si>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</si>
  <si>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</si>
  <si>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</si>
  <si>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</si>
  <si>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</si>
  <si>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</si>
  <si>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</si>
  <si>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</si>
  <si>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</si>
  <si>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</si>
  <si>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</si>
  <si>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</si>
  <si>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</si>
  <si>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</si>
  <si>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</si>
  <si>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</si>
  <si>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</si>
  <si>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</si>
  <si>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</si>
  <si>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</si>
  <si>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</si>
  <si>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</si>
  <si>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</si>
  <si>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</si>
  <si>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</si>
  <si>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</si>
  <si>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</si>
  <si>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</si>
  <si>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</si>
  <si>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</si>
  <si>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</si>
  <si>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</si>
  <si>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</si>
  <si>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</si>
  <si>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</si>
  <si>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</si>
  <si>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</si>
  <si>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</si>
  <si>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</si>
  <si>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</si>
  <si>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</si>
  <si>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</si>
  <si>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</si>
  <si>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</si>
  <si>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</si>
  <si>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</si>
  <si>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</si>
  <si>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</si>
  <si>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</si>
  <si>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</si>
  <si>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</si>
  <si>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</si>
  <si>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</si>
  <si>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</si>
  <si>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</si>
  <si>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</si>
  <si>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</si>
  <si>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</si>
  <si>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</si>
  <si>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</si>
  <si>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</si>
  <si>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</si>
  <si>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</si>
  <si>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</si>
  <si>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</si>
  <si>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</si>
  <si>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</si>
  <si>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</si>
  <si>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</si>
  <si>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</si>
  <si>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</si>
  <si>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</si>
  <si>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</si>
  <si>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</si>
  <si>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</si>
  <si>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</si>
  <si>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</si>
  <si>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</si>
  <si>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</si>
  <si>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</si>
  <si>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</si>
  <si>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</si>
  <si>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</si>
  <si>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</si>
  <si>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</si>
  <si>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</si>
  <si>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</si>
  <si>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</si>
  <si>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</si>
  <si>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</si>
  <si>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</si>
  <si>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</si>
  <si>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</si>
  <si>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</si>
  <si>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</si>
  <si>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</si>
  <si>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</si>
  <si>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</si>
  <si>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</si>
  <si>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</si>
  <si>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</si>
  <si>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</si>
  <si>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</si>
  <si>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</si>
  <si>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</si>
  <si>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</si>
  <si>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</si>
  <si>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</si>
  <si>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</si>
  <si>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</si>
  <si>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</si>
  <si>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</si>
  <si>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</si>
  <si>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</si>
  <si>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</si>
  <si>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</si>
  <si>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</si>
  <si>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</si>
  <si>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</si>
  <si>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</si>
  <si>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</si>
  <si>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</si>
  <si>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</si>
  <si>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</si>
  <si>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</si>
  <si>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</si>
  <si>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</si>
  <si>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</si>
  <si>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</si>
  <si>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</si>
  <si>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</si>
  <si>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</si>
  <si>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</si>
  <si>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</si>
  <si>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</si>
  <si>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</si>
  <si>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</si>
  <si>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</si>
  <si>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</si>
  <si>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</si>
  <si>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</si>
  <si>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</si>
  <si>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</si>
  <si>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</si>
  <si>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</si>
  <si>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</si>
  <si>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</si>
  <si>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</si>
  <si>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</si>
  <si>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</si>
  <si>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</si>
  <si>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</si>
  <si>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</si>
  <si>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</si>
  <si>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</si>
  <si>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</si>
  <si>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</si>
  <si>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</si>
  <si>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</si>
  <si>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</si>
  <si>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</si>
  <si>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</si>
  <si>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</si>
  <si>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</si>
  <si>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</si>
  <si>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</si>
  <si>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</si>
  <si>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</si>
  <si>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</si>
  <si>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</si>
  <si>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</si>
  <si>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</si>
  <si>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</si>
  <si>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</si>
  <si>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</si>
  <si>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</si>
  <si>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</si>
  <si>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</si>
  <si>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</si>
  <si>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</si>
  <si>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</si>
  <si>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</si>
  <si>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</si>
  <si>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</si>
  <si>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</si>
  <si>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</si>
  <si>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</si>
  <si>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</si>
  <si>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</si>
  <si>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</si>
  <si>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</si>
  <si>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</si>
  <si>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</si>
  <si>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</si>
  <si>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</si>
  <si>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</si>
  <si>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</si>
  <si>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</si>
  <si>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</si>
  <si>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</si>
  <si>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</si>
  <si>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</si>
  <si>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</si>
  <si>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</si>
  <si>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</si>
  <si>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</si>
  <si>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</si>
  <si>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</si>
  <si>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</si>
  <si>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</si>
  <si>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</si>
  <si>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</si>
  <si>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</si>
  <si>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</si>
  <si>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</si>
  <si>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</si>
  <si>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</si>
  <si>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</si>
  <si>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</si>
  <si>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</si>
  <si>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</si>
  <si>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</si>
  <si>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</si>
  <si>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</si>
  <si>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</si>
  <si>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</si>
  <si>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</si>
  <si>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</si>
  <si>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</si>
  <si>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</si>
  <si>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</si>
  <si>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</si>
  <si>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</si>
  <si>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</si>
  <si>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</si>
  <si>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</si>
  <si>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</si>
  <si>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</si>
  <si>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</si>
  <si>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</si>
  <si>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</si>
  <si>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</si>
  <si>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</si>
  <si>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</si>
  <si>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</si>
  <si>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</si>
  <si>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</si>
  <si>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</si>
  <si>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</si>
  <si>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</si>
  <si>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</si>
  <si>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</si>
  <si>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</si>
  <si>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</si>
  <si>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</si>
  <si>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</si>
  <si>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</si>
  <si>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</si>
  <si>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</si>
  <si>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</si>
  <si>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</si>
  <si>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</si>
  <si>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</si>
  <si>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</si>
  <si>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</si>
  <si>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</si>
  <si>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</si>
  <si>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</si>
  <si>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</si>
  <si>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</si>
  <si>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</si>
  <si>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</si>
  <si>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</si>
  <si>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</si>
  <si>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</si>
  <si>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</si>
  <si>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</si>
  <si>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</si>
  <si>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</si>
  <si>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</si>
  <si>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</si>
  <si>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</si>
  <si>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</si>
  <si>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</si>
  <si>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</si>
  <si>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</si>
  <si>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</si>
  <si>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</si>
  <si>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</si>
  <si>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</si>
  <si>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</si>
  <si>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</si>
  <si>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</si>
  <si>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</si>
  <si>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</si>
  <si>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</si>
  <si>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</si>
  <si>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</si>
  <si>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</si>
  <si>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</si>
  <si>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</si>
  <si>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</si>
  <si>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</si>
  <si>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</si>
  <si>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</si>
  <si>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</si>
  <si>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</si>
  <si>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</si>
  <si>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</si>
  <si>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</si>
  <si>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</si>
  <si>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</si>
  <si>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</si>
  <si>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</si>
  <si>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</si>
  <si>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</si>
  <si>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</si>
  <si>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</si>
  <si>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</si>
  <si>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</si>
  <si>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</si>
  <si>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</si>
  <si>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</si>
  <si>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</si>
  <si>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</si>
  <si>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</si>
  <si>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</si>
  <si>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</si>
  <si>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</si>
  <si>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</si>
  <si>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</si>
  <si>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</si>
  <si>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</si>
  <si>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</si>
  <si>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</si>
  <si>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</si>
  <si>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</si>
  <si>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</si>
  <si>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</si>
  <si>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</si>
  <si>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</si>
  <si>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</si>
  <si>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</si>
  <si>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</si>
  <si>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</si>
  <si>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</si>
  <si>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</si>
  <si>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</si>
  <si>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</si>
  <si>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</si>
  <si>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</si>
  <si>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</si>
  <si>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</si>
  <si>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</si>
  <si>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</si>
  <si>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</si>
  <si>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</si>
  <si>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</si>
  <si>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</si>
  <si>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</si>
  <si>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</si>
  <si>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</si>
  <si>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</si>
  <si>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</si>
  <si>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</si>
  <si>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</si>
  <si>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</si>
  <si>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</si>
  <si>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</si>
  <si>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</si>
  <si>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</si>
  <si>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</si>
  <si>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</si>
  <si>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</si>
  <si>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</si>
  <si>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</si>
  <si>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</si>
  <si>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</si>
  <si>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</si>
  <si>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</si>
  <si>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</si>
  <si>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</si>
  <si>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</si>
  <si>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</si>
  <si>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</si>
  <si>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</si>
  <si>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</si>
  <si>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</si>
  <si>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</si>
  <si>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</si>
  <si>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</si>
  <si>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</si>
  <si>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</si>
  <si>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</si>
  <si>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</si>
  <si>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</si>
  <si>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</si>
  <si>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</si>
  <si>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</si>
  <si>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</si>
  <si>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</si>
  <si>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</si>
  <si>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</si>
  <si>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</si>
  <si>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</si>
  <si>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</si>
  <si>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</si>
  <si>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</si>
  <si>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</si>
  <si>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</si>
  <si>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</si>
  <si>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</si>
  <si>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</si>
  <si>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</si>
  <si>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</si>
  <si>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</si>
  <si>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</si>
  <si>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</si>
  <si>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</si>
  <si>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</si>
  <si>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</si>
  <si>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</si>
  <si>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</si>
  <si>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</si>
  <si>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</si>
  <si>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</si>
  <si>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</si>
  <si>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</si>
  <si>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</si>
  <si>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</si>
  <si>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</si>
  <si>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</si>
  <si>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</si>
  <si>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</si>
  <si>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</si>
  <si>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</si>
  <si>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</si>
  <si>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</si>
  <si>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</si>
  <si>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</si>
  <si>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</si>
  <si>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</si>
  <si>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</si>
  <si>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</si>
  <si>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</si>
  <si>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</si>
  <si>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</si>
  <si>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</si>
  <si>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</si>
  <si>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</si>
  <si>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</si>
  <si>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</si>
  <si>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</si>
  <si>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</si>
  <si>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</si>
  <si>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</si>
  <si>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</si>
  <si>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</si>
  <si>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</si>
  <si>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</si>
  <si>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</si>
  <si>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</si>
  <si>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</si>
  <si>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</si>
  <si>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</si>
  <si>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</si>
  <si>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</si>
  <si>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</si>
  <si>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</si>
  <si>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</si>
  <si>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</si>
  <si>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</si>
  <si>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</si>
  <si>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</si>
  <si>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</si>
  <si>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</si>
  <si>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</si>
  <si>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</si>
  <si>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</si>
  <si>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</si>
  <si>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</si>
  <si>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</si>
  <si>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</si>
  <si>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</si>
  <si>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</si>
  <si>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</si>
  <si>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</si>
  <si>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</si>
  <si>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</si>
  <si>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</si>
  <si>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</si>
  <si>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</si>
  <si>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</si>
  <si>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</si>
  <si>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</si>
  <si>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</si>
  <si>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</si>
  <si>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</si>
  <si>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</si>
  <si>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</si>
  <si>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</si>
  <si>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</si>
  <si>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</si>
  <si>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</si>
  <si>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</si>
  <si>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</si>
  <si>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</si>
  <si>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</si>
  <si>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</si>
  <si>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</si>
  <si>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</si>
  <si>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</si>
  <si>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</si>
  <si>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</si>
  <si>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</si>
  <si>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</si>
  <si>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</si>
  <si>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</si>
  <si>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</si>
  <si>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</si>
  <si>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</si>
  <si>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</si>
  <si>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</si>
  <si>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</si>
  <si>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</si>
  <si>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</si>
  <si>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</si>
  <si>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</si>
  <si>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</si>
  <si>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</si>
  <si>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</si>
  <si>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</si>
  <si>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</si>
  <si>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</si>
  <si>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</si>
  <si>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</si>
  <si>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</si>
  <si>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</si>
  <si>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</si>
  <si>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</si>
  <si>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</si>
  <si>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</si>
  <si>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</si>
  <si>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</si>
  <si>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</si>
  <si>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</si>
  <si>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</si>
  <si>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</si>
  <si>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</si>
  <si>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</si>
  <si>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</si>
  <si>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</si>
  <si>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</si>
  <si>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</si>
  <si>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</si>
  <si>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</si>
  <si>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</si>
  <si>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</si>
  <si>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</si>
  <si>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</si>
  <si>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</si>
  <si>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</si>
  <si>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</si>
  <si>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</si>
  <si>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</si>
  <si>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</si>
  <si>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</si>
  <si>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</si>
  <si>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</si>
  <si>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</si>
  <si>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</si>
  <si>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</si>
  <si>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</si>
  <si>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</si>
  <si>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</si>
  <si>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</si>
  <si>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</si>
  <si>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</si>
  <si>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</si>
  <si>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</si>
  <si>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</si>
  <si>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</si>
  <si>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</si>
  <si>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</si>
  <si>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</si>
  <si>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</si>
  <si>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</si>
  <si>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</si>
  <si>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</si>
  <si>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</si>
  <si>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</si>
  <si>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</si>
  <si>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</si>
  <si>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</si>
  <si>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</si>
  <si>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</si>
  <si>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</si>
  <si>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</si>
  <si>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</si>
  <si>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</si>
  <si>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</si>
  <si>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</si>
  <si>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</si>
  <si>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</si>
  <si>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</si>
  <si>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</si>
  <si>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</si>
  <si>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</si>
  <si>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</si>
  <si>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</si>
  <si>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</si>
  <si>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</si>
  <si>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</si>
  <si>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</si>
  <si>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</si>
  <si>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</si>
  <si>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</si>
  <si>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</si>
  <si>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</si>
  <si>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</si>
  <si>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</si>
  <si>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</si>
  <si>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</si>
  <si>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</si>
  <si>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</si>
  <si>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</si>
  <si>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</si>
  <si>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</si>
  <si>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</si>
  <si>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</si>
  <si>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</si>
  <si>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</si>
  <si>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</si>
  <si>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</si>
  <si>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</si>
  <si>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</si>
  <si>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</si>
  <si>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</si>
  <si>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</si>
  <si>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</si>
  <si>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</si>
  <si>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</si>
  <si>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</si>
  <si>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</si>
  <si>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</si>
  <si>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</si>
  <si>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</si>
  <si>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</si>
  <si>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</si>
  <si>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</si>
  <si>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</si>
  <si>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</si>
  <si>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</si>
  <si>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</si>
  <si>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</si>
  <si>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</si>
  <si>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</si>
  <si>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</si>
  <si>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</si>
  <si>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</si>
  <si>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</si>
  <si>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</si>
  <si>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</si>
  <si>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</si>
  <si>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</si>
  <si>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</si>
  <si>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</si>
  <si>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</si>
  <si>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</si>
  <si>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</si>
  <si>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</si>
  <si>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</si>
  <si>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</si>
  <si>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</si>
  <si>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</si>
  <si>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</si>
  <si>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</si>
  <si>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</si>
  <si>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</si>
  <si>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</si>
  <si>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</si>
  <si>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</si>
  <si>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</si>
  <si>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</si>
  <si>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</si>
  <si>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</si>
  <si>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</si>
  <si>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</si>
  <si>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</si>
  <si>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</si>
  <si>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</si>
  <si>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</si>
  <si>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</si>
  <si>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</si>
  <si>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</si>
  <si>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</si>
  <si>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</si>
  <si>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</si>
  <si>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</si>
  <si>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</si>
  <si>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</si>
  <si>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</si>
  <si>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</si>
  <si>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</si>
  <si>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</si>
  <si>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</si>
  <si>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</si>
  <si>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</si>
  <si>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</si>
  <si>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</si>
  <si>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</si>
  <si>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</si>
  <si>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</si>
  <si>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</si>
  <si>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</si>
  <si>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</si>
  <si>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</si>
  <si>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</si>
  <si>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</si>
  <si>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</si>
  <si>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</si>
  <si>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</si>
  <si>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</si>
  <si>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</si>
  <si>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</si>
  <si>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</si>
  <si>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</si>
  <si>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</si>
  <si>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</si>
  <si>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</si>
  <si>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</si>
  <si>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</si>
  <si>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</si>
  <si>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</si>
  <si>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</si>
  <si>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</si>
  <si>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</si>
  <si>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</si>
  <si>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</si>
  <si>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</si>
  <si>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</si>
  <si>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</si>
  <si>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</si>
  <si>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</si>
  <si>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</si>
  <si>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</si>
  <si>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</si>
  <si>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</si>
  <si>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</si>
  <si>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</si>
  <si>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</si>
  <si>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</si>
  <si>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</si>
  <si>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</si>
  <si>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</si>
  <si>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</si>
  <si>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</si>
  <si>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</si>
  <si>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</si>
  <si>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</si>
  <si>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</si>
  <si>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</si>
  <si>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</si>
  <si>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</si>
  <si>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</si>
  <si>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</si>
  <si>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</si>
  <si>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</si>
  <si>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</si>
  <si>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</si>
  <si>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</si>
  <si>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</si>
  <si>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</si>
  <si>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</si>
  <si>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</si>
  <si>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</si>
  <si>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</si>
  <si>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</si>
  <si>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</si>
  <si>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</si>
  <si>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</si>
  <si>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</si>
  <si>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</si>
  <si>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</si>
  <si>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</si>
  <si>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</si>
  <si>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</si>
  <si>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</si>
  <si>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</si>
  <si>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</si>
  <si>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</si>
  <si>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</si>
  <si>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</si>
  <si>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</si>
  <si>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</si>
  <si>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</si>
  <si>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</si>
  <si>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</si>
  <si>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</si>
  <si>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</si>
  <si>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</si>
  <si>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</si>
  <si>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</si>
  <si>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</si>
  <si>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</si>
  <si>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</si>
  <si>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</si>
  <si>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</si>
  <si>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</si>
  <si>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</si>
  <si>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</si>
  <si>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</si>
  <si>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</si>
  <si>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</si>
  <si>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</si>
  <si>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</si>
  <si>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</si>
  <si>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</si>
  <si>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</si>
  <si>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</si>
  <si>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</si>
  <si>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</si>
  <si>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</si>
  <si>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</si>
  <si>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</si>
  <si>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</si>
  <si>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</si>
  <si>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</si>
  <si>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</si>
  <si>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</si>
  <si>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</si>
  <si>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</si>
  <si>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</si>
  <si>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</si>
  <si>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</si>
  <si>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</si>
  <si>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</si>
  <si>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</si>
  <si>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</si>
  <si>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</si>
  <si>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</si>
  <si>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</si>
  <si>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</si>
  <si>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</si>
  <si>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</si>
  <si>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</si>
  <si>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</si>
  <si>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</si>
  <si>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</si>
  <si>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</si>
  <si>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</si>
  <si>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</si>
  <si>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</si>
  <si>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</si>
  <si>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</si>
  <si>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</si>
  <si>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</si>
  <si>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</si>
  <si>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</si>
  <si>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</si>
  <si>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</si>
  <si>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</si>
  <si>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</si>
  <si>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</si>
  <si>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</si>
  <si>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</si>
  <si>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</si>
  <si>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</si>
  <si>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</si>
  <si>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</si>
  <si>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</si>
  <si>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</si>
  <si>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</si>
  <si>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</si>
  <si>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</si>
  <si>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</si>
  <si>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</si>
  <si>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</si>
  <si>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</si>
  <si>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</si>
  <si>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</si>
  <si>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</si>
  <si>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</si>
  <si>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</si>
  <si>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</si>
  <si>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</si>
  <si>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</si>
  <si>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</si>
  <si>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</si>
  <si>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</si>
  <si>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</si>
  <si>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</si>
  <si>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</si>
  <si>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</si>
  <si>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</si>
  <si>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</si>
  <si>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</si>
  <si>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</si>
  <si>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</si>
  <si>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</si>
  <si>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</si>
  <si>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</si>
  <si>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</si>
  <si>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</si>
  <si>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</si>
  <si>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</si>
  <si>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</si>
  <si>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</si>
  <si>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</si>
  <si>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</si>
  <si>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</si>
  <si>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</si>
  <si>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</si>
  <si>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</si>
  <si>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</si>
  <si>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</si>
  <si>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</si>
  <si>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</si>
  <si>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</si>
  <si>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</si>
  <si>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</si>
  <si>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</si>
  <si>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</si>
  <si>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</si>
  <si>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</si>
  <si>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</si>
  <si>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</si>
  <si>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</si>
  <si>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</si>
  <si>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</si>
  <si>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</si>
  <si>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</si>
  <si>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</si>
  <si>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</si>
  <si>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</si>
  <si>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</si>
  <si>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</si>
  <si>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</si>
  <si>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</si>
  <si>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</si>
  <si>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</si>
  <si>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</si>
  <si>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</si>
  <si>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</si>
  <si>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</si>
  <si>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</si>
  <si>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</si>
  <si>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</si>
  <si>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</si>
  <si>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</si>
  <si>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</si>
  <si>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</si>
  <si>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</si>
  <si>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</si>
  <si>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</si>
  <si>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</si>
  <si>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</si>
  <si>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</si>
  <si>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</si>
  <si>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</si>
  <si>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</si>
  <si>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</si>
  <si>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</si>
  <si>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</si>
  <si>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</si>
  <si>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</si>
  <si>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</si>
  <si>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</si>
  <si>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</si>
  <si>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</si>
  <si>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</si>
  <si>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</si>
  <si>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</si>
  <si>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</si>
  <si>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</si>
  <si>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</si>
  <si>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</si>
  <si>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</si>
  <si>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</si>
  <si>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</si>
  <si>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</si>
  <si>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</si>
  <si>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</si>
  <si>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</si>
  <si>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</si>
  <si>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</si>
  <si>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</si>
  <si>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</si>
  <si>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</si>
  <si>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</si>
  <si>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</si>
  <si>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</si>
  <si>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</si>
  <si>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</si>
  <si>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</si>
  <si>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</si>
  <si>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</si>
  <si>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</si>
  <si>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</si>
  <si>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</si>
  <si>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</si>
  <si>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</si>
  <si>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</si>
  <si>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</si>
  <si>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</si>
  <si>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</si>
  <si>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</si>
  <si>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</si>
  <si>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</si>
  <si>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</si>
  <si>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</si>
  <si>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</si>
  <si>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</si>
  <si>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</si>
  <si>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</si>
  <si>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</si>
  <si>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</si>
  <si>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</si>
  <si>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</si>
  <si>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</si>
  <si>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</si>
  <si>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</si>
  <si>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</si>
  <si>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</si>
  <si>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</si>
  <si>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</si>
  <si>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</si>
  <si>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</si>
  <si>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</si>
  <si>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</si>
  <si>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</si>
  <si>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</si>
  <si>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</si>
  <si>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</si>
  <si>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</si>
  <si>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</si>
  <si>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</si>
  <si>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</si>
  <si>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</si>
  <si>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</si>
  <si>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</si>
  <si>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</si>
  <si>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</si>
  <si>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</si>
  <si>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</si>
  <si>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</si>
  <si>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</si>
  <si>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</si>
  <si>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</si>
  <si>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</si>
  <si>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</si>
  <si>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</si>
  <si>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</si>
  <si>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</si>
  <si>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</si>
  <si>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</si>
  <si>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</si>
  <si>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</si>
  <si>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</si>
  <si>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</si>
  <si>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</si>
  <si>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</si>
  <si>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</si>
  <si>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</si>
  <si>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</si>
  <si>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</si>
  <si>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</si>
  <si>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</si>
  <si>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</si>
  <si>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</si>
  <si>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</si>
  <si>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</si>
  <si>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</si>
  <si>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</si>
  <si>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</si>
  <si>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</si>
  <si>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</si>
  <si>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</si>
  <si>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</si>
  <si>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</si>
  <si>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</si>
  <si>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</si>
  <si>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</si>
  <si>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</si>
  <si>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</si>
  <si>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</si>
  <si>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</si>
  <si>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</si>
  <si>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</si>
  <si>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</si>
  <si>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</si>
  <si>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</si>
  <si>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</si>
  <si>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</si>
  <si>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</si>
  <si>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</si>
  <si>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</si>
  <si>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</si>
  <si>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</si>
  <si>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</si>
  <si>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</si>
  <si>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</si>
  <si>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</si>
  <si>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</si>
  <si>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</si>
  <si>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</si>
  <si>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</si>
  <si>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</si>
  <si>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</si>
  <si>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</si>
  <si>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</si>
  <si>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</si>
  <si>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</si>
  <si>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</si>
  <si>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</si>
  <si>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</si>
  <si>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</si>
  <si>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</si>
  <si>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</si>
  <si>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</si>
  <si>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</si>
  <si>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</si>
  <si>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</si>
  <si>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</si>
  <si>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</si>
  <si>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</si>
  <si>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</si>
  <si>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</si>
  <si>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</si>
  <si>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</si>
  <si>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</si>
  <si>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</si>
  <si>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</si>
  <si>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</si>
  <si>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</si>
  <si>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</si>
  <si>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</si>
  <si>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</si>
  <si>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</si>
  <si>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</si>
  <si>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</si>
  <si>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</si>
  <si>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</si>
  <si>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</si>
  <si>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</si>
  <si>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</si>
  <si>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</si>
  <si>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</si>
  <si>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</si>
  <si>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</si>
  <si>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</si>
  <si>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</si>
  <si>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</si>
  <si>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</si>
  <si>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</si>
  <si>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</si>
  <si>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</si>
  <si>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</si>
  <si>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</si>
  <si>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</si>
  <si>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</si>
  <si>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</si>
  <si>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</si>
  <si>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</si>
  <si>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</si>
  <si>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</si>
  <si>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</si>
  <si>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</si>
  <si>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</si>
  <si>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</si>
  <si>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</si>
  <si>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</si>
  <si>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</si>
  <si>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</si>
  <si>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</si>
  <si>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</si>
  <si>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</si>
  <si>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</si>
  <si>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</si>
  <si>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</si>
  <si>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</si>
  <si>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</si>
  <si>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</si>
  <si>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</si>
  <si>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</si>
  <si>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</si>
  <si>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</si>
  <si>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</si>
  <si>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</si>
  <si>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</si>
  <si>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</si>
  <si>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</si>
  <si>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</si>
  <si>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</si>
  <si>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</si>
  <si>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</si>
  <si>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</si>
  <si>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</si>
  <si>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</si>
  <si>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</si>
  <si>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</si>
  <si>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</si>
  <si>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</si>
  <si>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</si>
  <si>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</si>
  <si>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</si>
  <si>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</si>
  <si>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</si>
  <si>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</si>
  <si>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</si>
  <si>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</si>
  <si>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</si>
  <si>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</si>
  <si>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</si>
  <si>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</si>
  <si>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</si>
  <si>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</si>
  <si>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</si>
  <si>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</si>
  <si>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</si>
  <si>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</si>
  <si>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</si>
  <si>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</si>
  <si>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</si>
  <si>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</si>
  <si>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</si>
  <si>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</si>
  <si>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</si>
  <si>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</si>
  <si>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</si>
  <si>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</si>
  <si>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</si>
  <si>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</si>
  <si>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</si>
  <si>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</si>
  <si>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</si>
  <si>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</si>
  <si>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</si>
  <si>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</si>
  <si>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</si>
  <si>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</si>
  <si>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</si>
  <si>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</si>
  <si>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</si>
  <si>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</si>
  <si>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</si>
  <si>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</si>
  <si>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</si>
  <si>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</si>
  <si>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</si>
  <si>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</si>
  <si>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</si>
  <si>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</si>
  <si>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</si>
  <si>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</si>
  <si>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</si>
  <si>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</si>
  <si>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</si>
  <si>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</si>
  <si>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</si>
  <si>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</si>
  <si>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</si>
  <si>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</si>
  <si>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</si>
  <si>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</si>
  <si>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</si>
  <si>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</si>
  <si>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</si>
  <si>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</si>
  <si>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</si>
  <si>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</si>
  <si>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</si>
  <si>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</si>
  <si>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</si>
  <si>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</si>
  <si>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</si>
  <si>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</si>
  <si>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</si>
  <si>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</si>
  <si>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</si>
  <si>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</si>
  <si>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</si>
  <si>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</si>
  <si>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</si>
  <si>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</si>
  <si>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</si>
  <si>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</si>
  <si>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</si>
  <si>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</si>
  <si>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</si>
  <si>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</si>
  <si>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</si>
  <si>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</si>
  <si>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</si>
  <si>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</si>
  <si>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</si>
  <si>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</si>
  <si>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</si>
  <si>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</si>
  <si>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</si>
  <si>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</si>
  <si>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</si>
  <si>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</si>
  <si>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</si>
  <si>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</si>
  <si>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</si>
  <si>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</si>
  <si>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</si>
  <si>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</si>
  <si>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</si>
  <si>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</si>
  <si>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</si>
  <si>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</si>
  <si>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</si>
  <si>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</si>
  <si>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</si>
  <si>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</si>
  <si>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</si>
  <si>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</si>
  <si>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</si>
  <si>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</si>
  <si>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</si>
  <si>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</si>
  <si>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</si>
  <si>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</si>
  <si>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</si>
  <si>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</si>
  <si>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</si>
  <si>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</si>
  <si>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</si>
  <si>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</si>
  <si>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</si>
  <si>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</si>
  <si>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</si>
  <si>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</si>
  <si>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</si>
  <si>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</si>
  <si>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</si>
  <si>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</si>
  <si>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</si>
  <si>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</si>
  <si>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</si>
  <si>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</si>
  <si>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</si>
  <si>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</si>
  <si>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</si>
  <si>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</si>
  <si>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</si>
  <si>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</si>
  <si>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</si>
  <si>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</si>
  <si>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</si>
  <si>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</si>
  <si>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</si>
  <si>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</si>
  <si>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</si>
  <si>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</si>
  <si>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</si>
  <si>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</si>
  <si>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</si>
  <si>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</si>
  <si>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</si>
  <si>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</si>
  <si>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</si>
  <si>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</si>
  <si>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</si>
  <si>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</si>
  <si>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</si>
  <si>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</si>
  <si>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</si>
  <si>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</si>
  <si>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</si>
  <si>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</si>
  <si>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</si>
  <si>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</si>
  <si>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</si>
  <si>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</si>
  <si>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</si>
  <si>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</si>
  <si>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</si>
  <si>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</si>
  <si>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</si>
  <si>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</si>
  <si>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</si>
  <si>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</si>
  <si>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</si>
  <si>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</si>
  <si>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</si>
  <si>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</si>
  <si>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</si>
  <si>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</si>
  <si>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</si>
  <si>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</si>
  <si>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</si>
  <si>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</si>
  <si>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</si>
  <si>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</si>
  <si>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</si>
  <si>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</si>
  <si>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</si>
  <si>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</si>
  <si>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</si>
  <si>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</si>
  <si>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</si>
  <si>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</si>
  <si>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</si>
  <si>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</si>
  <si>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</si>
  <si>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</si>
  <si>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</si>
  <si>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</si>
  <si>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</si>
  <si>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</si>
  <si>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</si>
  <si>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</si>
  <si>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</si>
  <si>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</si>
  <si>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</si>
  <si>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</si>
  <si>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</si>
  <si>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</si>
  <si>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</si>
  <si>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</si>
  <si>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</si>
  <si>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</si>
  <si>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</si>
  <si>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</si>
  <si>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</si>
  <si>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</si>
  <si>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</si>
  <si>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</si>
  <si>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</si>
  <si>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</si>
  <si>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</si>
  <si>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</si>
  <si>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</si>
  <si>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</si>
  <si>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</si>
  <si>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</si>
  <si>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</si>
  <si>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</si>
  <si>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</si>
  <si>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</si>
  <si>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</si>
  <si>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</si>
  <si>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</si>
  <si>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</si>
  <si>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</si>
  <si>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</si>
  <si>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</si>
  <si>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</si>
  <si>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</si>
  <si>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</si>
  <si>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</si>
  <si>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</si>
  <si>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</si>
  <si>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</si>
  <si>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</si>
  <si>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</si>
  <si>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</si>
  <si>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</si>
  <si>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</si>
  <si>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</si>
  <si>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</si>
  <si>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</si>
  <si>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</si>
  <si>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</si>
  <si>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</si>
  <si>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</si>
  <si>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</si>
  <si>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</si>
  <si>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</si>
  <si>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</si>
  <si>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</si>
  <si>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</si>
  <si>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</si>
  <si>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</si>
  <si>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</si>
  <si>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</si>
  <si>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</si>
  <si>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</si>
  <si>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</si>
  <si>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</si>
  <si>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</si>
  <si>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</si>
  <si>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</si>
  <si>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</si>
  <si>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</si>
  <si>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</si>
  <si>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</si>
  <si>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</si>
  <si>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</si>
  <si>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</si>
  <si>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</si>
  <si>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</si>
  <si>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</si>
  <si>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</si>
  <si>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</si>
  <si>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</si>
  <si>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</si>
  <si>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</si>
  <si>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</si>
  <si>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</si>
  <si>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</si>
  <si>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</si>
  <si>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</si>
  <si>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</si>
  <si>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</si>
  <si>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</si>
  <si>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</si>
  <si>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</si>
  <si>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</si>
  <si>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</si>
  <si>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</si>
  <si>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</si>
  <si>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</si>
  <si>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</si>
  <si>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</si>
  <si>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</si>
  <si>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</si>
  <si>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</si>
  <si>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</si>
  <si>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</si>
  <si>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</si>
  <si>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</si>
  <si>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</si>
  <si>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</si>
  <si>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</si>
  <si>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</si>
  <si>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</si>
  <si>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</si>
  <si>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</si>
  <si>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</si>
  <si>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</si>
  <si>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</si>
  <si>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</si>
  <si>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</si>
  <si>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</si>
  <si>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</si>
  <si>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</si>
  <si>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</si>
  <si>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</si>
  <si>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</si>
  <si>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</si>
  <si>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</si>
  <si>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</si>
  <si>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</si>
  <si>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</si>
  <si>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</si>
  <si>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</si>
  <si>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</si>
  <si>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</si>
  <si>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</si>
  <si>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</si>
  <si>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</si>
  <si>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</si>
  <si>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</si>
  <si>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</si>
  <si>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</si>
  <si>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</si>
  <si>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</si>
  <si>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</si>
  <si>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</si>
  <si>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</si>
  <si>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</si>
  <si>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</si>
  <si>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</si>
  <si>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</si>
  <si>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</si>
  <si>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</si>
  <si>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</si>
  <si>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</si>
  <si>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</si>
  <si>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</si>
  <si>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</si>
  <si>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</si>
  <si>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</si>
  <si>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</si>
  <si>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</si>
  <si>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</si>
  <si>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</si>
  <si>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</si>
  <si>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</si>
  <si>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</si>
  <si>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</si>
  <si>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</si>
  <si>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</si>
  <si>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</si>
  <si>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</si>
  <si>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</si>
  <si>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</si>
  <si>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</si>
  <si>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</si>
  <si>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</si>
  <si>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</si>
  <si>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</si>
  <si>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</si>
  <si>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</si>
  <si>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</si>
  <si>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</si>
  <si>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</si>
  <si>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</si>
  <si>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</si>
  <si>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</si>
  <si>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</si>
  <si>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</si>
  <si>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</si>
  <si>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</si>
  <si>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</si>
  <si>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</si>
  <si>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</si>
  <si>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</si>
  <si>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</si>
  <si>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</si>
  <si>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</si>
  <si>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</si>
  <si>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</si>
  <si>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</si>
  <si>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</si>
  <si>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</si>
  <si>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</si>
  <si>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</si>
  <si>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</si>
  <si>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</si>
  <si>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</si>
  <si>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</si>
  <si>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</si>
  <si>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</si>
  <si>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</si>
  <si>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</si>
  <si>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</si>
  <si>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</si>
  <si>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</si>
  <si>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</si>
  <si>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</si>
  <si>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</si>
  <si>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</si>
  <si>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</si>
  <si>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</si>
  <si>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</si>
  <si>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</si>
  <si>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</si>
  <si>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</si>
  <si>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</si>
  <si>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</si>
  <si>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</si>
  <si>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</si>
  <si>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</si>
  <si>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</si>
  <si>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</si>
  <si>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</si>
  <si>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</si>
  <si>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</si>
  <si>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</si>
  <si>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</si>
  <si>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</si>
  <si>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</si>
  <si>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</si>
  <si>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</si>
  <si>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</si>
  <si>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</si>
  <si>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</si>
  <si>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</si>
  <si>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</si>
  <si>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</si>
  <si>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</si>
  <si>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</si>
  <si>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</si>
  <si>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</si>
  <si>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</si>
  <si>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</si>
  <si>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</si>
  <si>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</si>
  <si>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</si>
  <si>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</si>
  <si>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</si>
  <si>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</si>
  <si>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</si>
  <si>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</si>
  <si>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</si>
  <si>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</si>
  <si>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</si>
  <si>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</si>
  <si>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</si>
  <si>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</si>
  <si>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</si>
  <si>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</si>
  <si>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</si>
  <si>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</si>
  <si>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</si>
  <si>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</si>
  <si>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</si>
  <si>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</si>
  <si>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</si>
  <si>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</si>
  <si>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</si>
  <si>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</si>
  <si>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</si>
  <si>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</si>
  <si>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</si>
  <si>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</si>
  <si>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</si>
  <si>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</si>
  <si>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</si>
  <si>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</si>
  <si>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</si>
  <si>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</si>
  <si>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</si>
  <si>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</si>
  <si>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</si>
  <si>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</si>
  <si>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</si>
  <si>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</si>
  <si>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</si>
  <si>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</si>
  <si>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</si>
  <si>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</si>
  <si>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</si>
  <si>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</si>
  <si>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</si>
  <si>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</si>
  <si>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</si>
  <si>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</si>
  <si>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</si>
  <si>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</si>
  <si>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</si>
  <si>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</si>
  <si>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</si>
  <si>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</si>
  <si>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</si>
  <si>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</si>
  <si>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</si>
  <si>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</si>
  <si>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</si>
  <si>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</si>
  <si>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</si>
  <si>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</si>
  <si>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</si>
  <si>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</si>
  <si>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</si>
  <si>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</si>
  <si>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</si>
  <si>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</si>
  <si>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</si>
  <si>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</si>
  <si>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</si>
  <si>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</si>
  <si>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</si>
  <si>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</si>
  <si>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</si>
  <si>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</si>
  <si>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</si>
  <si>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</si>
  <si>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</si>
  <si>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</si>
  <si>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</si>
  <si>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</si>
  <si>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</si>
  <si>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</si>
  <si>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</si>
  <si>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</si>
  <si>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</si>
  <si>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</si>
  <si>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</si>
  <si>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</si>
  <si>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</si>
  <si>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</si>
  <si>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</si>
  <si>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</si>
  <si>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</si>
  <si>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</si>
  <si>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</si>
  <si>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</si>
  <si>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</si>
  <si>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</si>
  <si>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</si>
  <si>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</si>
  <si>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</si>
  <si>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</si>
  <si>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</si>
  <si>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</si>
  <si>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</si>
  <si>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</si>
  <si>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</si>
  <si>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</si>
  <si>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</si>
  <si>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</si>
  <si>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</si>
  <si>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</si>
  <si>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</si>
  <si>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</si>
  <si>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</si>
  <si>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</si>
  <si>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</si>
  <si>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</si>
  <si>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</si>
  <si>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</si>
  <si>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</si>
  <si>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</si>
  <si>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</si>
  <si>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</si>
  <si>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</si>
  <si>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</si>
  <si>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</si>
  <si>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</si>
  <si>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</si>
  <si>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</si>
  <si>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</si>
  <si>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</si>
  <si>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</si>
  <si>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</si>
  <si>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</si>
  <si>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</si>
  <si>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</si>
  <si>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</si>
  <si>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</si>
  <si>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</si>
  <si>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</si>
  <si>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</si>
  <si>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</si>
  <si>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</si>
  <si>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</si>
  <si>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</si>
  <si>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</si>
  <si>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</si>
  <si>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</si>
  <si>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</si>
  <si>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</si>
  <si>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</si>
  <si>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</si>
  <si>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</si>
  <si>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</si>
  <si>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</si>
  <si>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</si>
  <si>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</si>
  <si>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</si>
  <si>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</si>
  <si>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</si>
  <si>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</si>
  <si>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</si>
  <si>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</si>
  <si>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</si>
  <si>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</si>
  <si>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</si>
  <si>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</si>
  <si>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</si>
  <si>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</si>
  <si>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</si>
  <si>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</si>
  <si>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</si>
  <si>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</si>
  <si>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</si>
  <si>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</si>
  <si>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</si>
  <si>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</si>
  <si>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</si>
  <si>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</si>
  <si>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</si>
  <si>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</si>
  <si>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</si>
  <si>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</si>
  <si>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</si>
  <si>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</si>
  <si>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</si>
  <si>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</si>
  <si>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</si>
  <si>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</si>
  <si>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</si>
  <si>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</si>
  <si>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</si>
  <si>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</si>
  <si>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</si>
  <si>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</si>
  <si>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</si>
  <si>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</si>
  <si>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</si>
  <si>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</si>
  <si>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</si>
  <si>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</si>
  <si>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</si>
  <si>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</si>
  <si>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</si>
  <si>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</si>
  <si>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</si>
  <si>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</si>
  <si>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</si>
  <si>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</si>
  <si>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</si>
  <si>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</si>
  <si>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</si>
  <si>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</si>
  <si>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</si>
  <si>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</si>
  <si>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</si>
  <si>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</si>
  <si>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</si>
  <si>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</si>
  <si>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</si>
  <si>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</si>
  <si>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</si>
  <si>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</si>
  <si>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</si>
  <si>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</si>
  <si>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</si>
  <si>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</si>
  <si>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</si>
  <si>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</si>
  <si>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</si>
  <si>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</si>
  <si>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</si>
  <si>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</si>
  <si>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</si>
  <si>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</si>
  <si>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</si>
  <si>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</si>
  <si>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</si>
  <si>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</si>
  <si>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</si>
  <si>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</si>
  <si>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</si>
  <si>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</si>
  <si>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</si>
  <si>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</si>
  <si>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</si>
  <si>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</si>
  <si>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</si>
  <si>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</si>
  <si>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</si>
  <si>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</si>
  <si>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</si>
  <si>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</si>
  <si>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</si>
  <si>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</si>
  <si>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</si>
  <si>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</si>
  <si>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</si>
  <si>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</si>
  <si>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</si>
  <si>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</si>
  <si>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</si>
  <si>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</si>
  <si>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</si>
  <si>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</si>
  <si>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</si>
  <si>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</si>
  <si>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</si>
  <si>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</si>
  <si>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</si>
  <si>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</si>
  <si>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</si>
  <si>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</si>
  <si>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</si>
  <si>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</si>
  <si>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</si>
  <si>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</si>
  <si>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</si>
  <si>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</si>
  <si>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</si>
  <si>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</si>
  <si>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</si>
  <si>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</si>
  <si>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</si>
  <si>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</si>
  <si>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</si>
  <si>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</si>
  <si>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</si>
  <si>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</si>
  <si>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</si>
  <si>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</si>
  <si>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</si>
  <si>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</si>
  <si>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</si>
  <si>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</si>
  <si>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</si>
  <si>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</si>
  <si>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</si>
  <si>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</si>
  <si>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</si>
  <si>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</si>
  <si>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</si>
  <si>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</si>
  <si>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</si>
  <si>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</si>
  <si>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</si>
  <si>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</si>
  <si>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</si>
  <si>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</si>
  <si>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</si>
  <si>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</si>
  <si>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</si>
  <si>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</si>
  <si>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</si>
  <si>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</si>
  <si>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</si>
  <si>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</si>
  <si>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</si>
  <si>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</si>
  <si>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</si>
  <si>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</si>
  <si>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</si>
  <si>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</si>
  <si>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</si>
  <si>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</si>
  <si>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</si>
  <si>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</si>
  <si>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</si>
  <si>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</si>
  <si>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</si>
  <si>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</si>
  <si>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</si>
  <si>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</si>
  <si>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</si>
  <si>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</si>
  <si>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</si>
  <si>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</si>
  <si>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</si>
  <si>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</si>
  <si>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</si>
  <si>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</si>
  <si>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</si>
  <si>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</si>
  <si>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</si>
  <si>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</si>
  <si>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</si>
  <si>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</si>
  <si>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</si>
  <si>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</si>
  <si>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</si>
  <si>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</si>
  <si>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</si>
  <si>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</si>
  <si>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</si>
  <si>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</si>
  <si>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</si>
  <si>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</si>
  <si>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</si>
  <si>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</si>
  <si>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</si>
  <si>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</si>
  <si>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</si>
  <si>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</si>
  <si>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</si>
  <si>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</si>
  <si>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</si>
  <si>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</si>
  <si>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</si>
  <si>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</si>
  <si>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</si>
  <si>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</si>
  <si>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</si>
  <si>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</si>
  <si>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</si>
  <si>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</si>
  <si>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</si>
  <si>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</si>
  <si>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</si>
  <si>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</si>
  <si>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</si>
  <si>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</si>
  <si>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</si>
  <si>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</si>
  <si>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</si>
  <si>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</si>
  <si>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</si>
  <si>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</si>
  <si>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</si>
  <si>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</si>
  <si>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</si>
  <si>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</si>
  <si>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</si>
  <si>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</si>
  <si>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</si>
  <si>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</si>
  <si>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</si>
  <si>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</si>
  <si>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</si>
  <si>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</si>
  <si>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</si>
  <si>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</si>
  <si>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</si>
  <si>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</si>
  <si>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</si>
  <si>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</si>
  <si>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</si>
  <si>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</si>
  <si>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</si>
  <si>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</si>
  <si>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</si>
  <si>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</si>
  <si>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</si>
  <si>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</si>
  <si>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</si>
  <si>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</si>
  <si>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</si>
  <si>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</si>
  <si>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</si>
  <si>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</si>
  <si>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</si>
  <si>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</si>
  <si>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</si>
  <si>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</si>
  <si>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</si>
  <si>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</si>
  <si>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</si>
  <si>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</si>
  <si>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</si>
  <si>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</si>
  <si>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</si>
  <si>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</si>
  <si>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</si>
  <si>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</si>
  <si>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</si>
  <si>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</si>
  <si>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</si>
  <si>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</si>
  <si>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</si>
  <si>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</si>
  <si>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</si>
  <si>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</si>
  <si>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</si>
  <si>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</si>
  <si>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</si>
  <si>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</si>
  <si>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</si>
  <si>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</si>
  <si>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</si>
  <si>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</si>
  <si>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</si>
  <si>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</si>
  <si>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</si>
  <si>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</si>
  <si>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</si>
  <si>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</si>
  <si>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</si>
  <si>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</si>
  <si>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</si>
  <si>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</si>
  <si>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</si>
  <si>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</si>
  <si>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</si>
  <si>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</si>
  <si>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</si>
  <si>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</si>
  <si>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</si>
  <si>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</si>
  <si>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</si>
  <si>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</si>
  <si>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</si>
  <si>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</si>
  <si>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</si>
  <si>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</si>
  <si>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</si>
  <si>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</si>
  <si>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</si>
  <si>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</si>
  <si>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</si>
  <si>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</si>
  <si>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</si>
  <si>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</si>
  <si>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</si>
  <si>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</si>
  <si>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</si>
  <si>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</si>
  <si>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</si>
  <si>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</si>
  <si>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</si>
  <si>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</si>
  <si>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</si>
  <si>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</si>
  <si>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</si>
  <si>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</si>
  <si>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</si>
  <si>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</si>
  <si>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</si>
  <si>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</si>
  <si>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</si>
  <si>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</si>
  <si>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</si>
  <si>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</si>
  <si>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</si>
  <si>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</si>
  <si>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</si>
  <si>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</si>
  <si>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</si>
  <si>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</si>
  <si>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</si>
  <si>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</si>
  <si>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</si>
  <si>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</si>
  <si>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</si>
  <si>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</si>
  <si>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</si>
  <si>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</si>
  <si>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</si>
  <si>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</si>
  <si>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</si>
  <si>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</si>
  <si>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</si>
  <si>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</si>
  <si>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</si>
  <si>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</si>
  <si>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</si>
  <si>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</si>
  <si>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</si>
  <si>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</si>
  <si>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</si>
  <si>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</si>
  <si>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</si>
  <si>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</si>
  <si>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</si>
  <si>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</si>
  <si>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</si>
  <si>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</si>
  <si>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</si>
  <si>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</si>
  <si>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</si>
  <si>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</si>
  <si>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</si>
  <si>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</si>
  <si>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</si>
  <si>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</si>
  <si>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</si>
  <si>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</si>
  <si>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</si>
  <si>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</si>
  <si>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</si>
  <si>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</si>
  <si>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</si>
  <si>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</si>
  <si>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</si>
  <si>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</si>
  <si>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</si>
  <si>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</si>
  <si>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</si>
  <si>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</si>
  <si>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</si>
  <si>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</si>
  <si>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</si>
  <si>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</si>
  <si>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</si>
  <si>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</si>
  <si>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</si>
  <si>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</si>
  <si>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</si>
  <si>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</si>
  <si>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</si>
  <si>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</si>
  <si>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</si>
  <si>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</si>
  <si>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</si>
  <si>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</si>
  <si>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</si>
  <si>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</si>
  <si>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</si>
  <si>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</si>
  <si>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</si>
  <si>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</si>
  <si>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</si>
  <si>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</si>
  <si>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</si>
  <si>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</si>
  <si>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</si>
  <si>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</si>
  <si>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</si>
  <si>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</si>
  <si>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</si>
  <si>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</si>
  <si>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</si>
  <si>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</si>
  <si>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</si>
  <si>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</si>
  <si>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</si>
  <si>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</si>
  <si>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</si>
  <si>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</si>
  <si>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</si>
  <si>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</si>
  <si>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</si>
  <si>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</si>
  <si>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</si>
  <si>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</si>
  <si>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</si>
  <si>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</si>
  <si>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</si>
  <si>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</si>
  <si>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</si>
  <si>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</si>
  <si>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</si>
  <si>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</si>
  <si>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</si>
  <si>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</si>
  <si>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</si>
  <si>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</si>
  <si>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</si>
  <si>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</si>
  <si>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</si>
  <si>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</si>
  <si>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</si>
  <si>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</si>
  <si>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</si>
  <si>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</si>
  <si>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</si>
  <si>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</si>
  <si>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</si>
  <si>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</si>
  <si>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</si>
  <si>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</si>
  <si>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</si>
  <si>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</si>
  <si>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</si>
  <si>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</si>
  <si>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</si>
  <si>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</si>
  <si>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</si>
  <si>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</si>
  <si>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</si>
  <si>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</si>
  <si>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</si>
  <si>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</si>
  <si>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</si>
  <si>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</si>
  <si>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</si>
  <si>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</si>
  <si>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</si>
  <si>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</si>
  <si>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</si>
  <si>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</si>
  <si>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</si>
  <si>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</si>
  <si>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</si>
  <si>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</si>
  <si>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</si>
  <si>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</si>
  <si>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</si>
  <si>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</si>
  <si>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</si>
  <si>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</si>
  <si>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</si>
  <si>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</si>
  <si>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</si>
  <si>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</si>
  <si>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</si>
  <si>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</si>
  <si>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</si>
  <si>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</si>
  <si>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</si>
  <si>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</si>
  <si>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</si>
  <si>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</si>
  <si>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</si>
  <si>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</si>
  <si>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</si>
  <si>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</si>
  <si>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</si>
  <si>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</si>
  <si>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</si>
  <si>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</si>
  <si>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</si>
  <si>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</si>
  <si>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</si>
  <si>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</si>
  <si>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</si>
  <si>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</si>
  <si>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</si>
  <si>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</si>
  <si>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</si>
  <si>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</si>
  <si>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</si>
  <si>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</si>
  <si>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</si>
  <si>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</si>
  <si>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</si>
  <si>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</si>
  <si>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</si>
  <si>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</si>
  <si>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</si>
  <si>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</si>
  <si>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</si>
  <si>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</si>
  <si>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</si>
  <si>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</si>
  <si>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</si>
  <si>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</si>
  <si>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</si>
  <si>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</si>
  <si>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</si>
  <si>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</si>
  <si>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</si>
  <si>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</si>
  <si>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</si>
  <si>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</si>
  <si>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</si>
  <si>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</si>
  <si>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</si>
  <si>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</si>
  <si>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</si>
  <si>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</si>
  <si>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</si>
  <si>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</si>
  <si>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</si>
  <si>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</si>
  <si>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</si>
  <si>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</si>
  <si>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</si>
  <si>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</si>
  <si>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</si>
  <si>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</si>
  <si>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</si>
  <si>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</si>
  <si>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</si>
  <si>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</si>
  <si>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</si>
  <si>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</si>
  <si>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</si>
  <si>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</si>
  <si>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</si>
  <si>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</si>
  <si>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</si>
  <si>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</si>
  <si>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</si>
  <si>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</si>
  <si>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</si>
  <si>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</si>
  <si>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</si>
  <si>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</si>
  <si>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</si>
  <si>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</si>
  <si>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</si>
  <si>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</si>
  <si>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</si>
  <si>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</si>
  <si>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</si>
  <si>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</si>
  <si>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</si>
  <si>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</si>
  <si>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</si>
  <si>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</si>
  <si>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</si>
  <si>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</si>
  <si>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</si>
  <si>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</si>
  <si>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</si>
  <si>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</si>
  <si>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</si>
  <si>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</si>
  <si>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</si>
  <si>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</si>
  <si>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</si>
  <si>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</si>
  <si>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</si>
  <si>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</si>
  <si>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</si>
  <si>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</si>
  <si>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</si>
  <si>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</si>
  <si>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</si>
  <si>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</si>
  <si>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</si>
  <si>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</si>
  <si>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</si>
  <si>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</si>
  <si>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</si>
  <si>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</si>
  <si>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</si>
  <si>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</si>
  <si>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</si>
  <si>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</si>
  <si>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</si>
  <si>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</si>
  <si>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</si>
  <si>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</si>
  <si>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</si>
  <si>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</si>
  <si>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</si>
  <si>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</si>
  <si>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</si>
  <si>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</si>
  <si>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</si>
  <si>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</si>
  <si>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</si>
  <si>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</si>
  <si>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</si>
  <si>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</si>
  <si>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</si>
  <si>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</si>
  <si>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</si>
  <si>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</si>
  <si>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</si>
  <si>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</si>
  <si>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</si>
  <si>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</si>
  <si>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</si>
  <si>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</si>
  <si>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</si>
  <si>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</si>
  <si>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</si>
  <si>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</si>
  <si>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</si>
  <si>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</si>
  <si>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</si>
  <si>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</si>
  <si>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</si>
  <si>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</si>
  <si>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</si>
  <si>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</si>
  <si>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</si>
  <si>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</si>
  <si>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</si>
  <si>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</si>
  <si>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</si>
  <si>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</si>
  <si>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</si>
  <si>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</si>
  <si>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</si>
  <si>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</si>
  <si>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</si>
  <si>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</si>
  <si>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</si>
  <si>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</si>
  <si>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</si>
  <si>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</si>
  <si>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</si>
  <si>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</si>
  <si>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</si>
  <si>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</si>
  <si>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</si>
  <si>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</si>
  <si>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</si>
  <si>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</si>
  <si>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</si>
  <si>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</si>
  <si>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</si>
  <si>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</si>
  <si>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</si>
  <si>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</si>
  <si>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</si>
  <si>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</si>
  <si>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</si>
  <si>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</si>
  <si>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</si>
  <si>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</si>
  <si>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</si>
  <si>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</si>
  <si>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</si>
  <si>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</si>
  <si>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</si>
  <si>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</si>
  <si>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</si>
  <si>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</si>
  <si>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</si>
  <si>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</si>
  <si>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</si>
  <si>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</si>
  <si>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</si>
  <si>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</si>
  <si>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</si>
  <si>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</si>
  <si>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</si>
  <si>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</si>
  <si>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</si>
  <si>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</si>
  <si>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</si>
  <si>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</si>
  <si>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</si>
  <si>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</si>
  <si>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</si>
  <si>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</si>
  <si>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</si>
  <si>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</si>
  <si>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</si>
  <si>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</si>
  <si>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</si>
  <si>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</si>
  <si>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</si>
  <si>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</si>
  <si>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</si>
  <si>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</si>
  <si>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</si>
  <si>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</si>
  <si>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</si>
  <si>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</si>
  <si>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</si>
  <si>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</si>
  <si>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</si>
  <si>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</si>
  <si>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</si>
  <si>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</si>
  <si>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</si>
  <si>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</si>
  <si>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</si>
  <si>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</si>
  <si>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</si>
  <si>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</si>
  <si>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</si>
  <si>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</si>
  <si>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</si>
  <si>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</si>
  <si>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</si>
  <si>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</si>
  <si>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</si>
  <si>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</si>
  <si>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</si>
  <si>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</si>
  <si>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</si>
  <si>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</si>
  <si>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</si>
  <si>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</si>
  <si>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</si>
  <si>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</si>
  <si>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</si>
  <si>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</si>
  <si>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</si>
  <si>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</si>
  <si>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</si>
  <si>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</si>
  <si>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</si>
  <si>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</si>
  <si>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</si>
  <si>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</si>
  <si>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</si>
  <si>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</si>
  <si>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</si>
  <si>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</si>
  <si>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</si>
  <si>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</si>
  <si>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</si>
  <si>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</si>
  <si>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</si>
  <si>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</si>
  <si>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</si>
  <si>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</si>
  <si>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</si>
  <si>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</si>
  <si>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</si>
  <si>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</si>
  <si>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</si>
  <si>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</si>
  <si>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</si>
  <si>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</si>
  <si>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</si>
  <si>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</si>
  <si>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</si>
  <si>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</si>
  <si>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</si>
  <si>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</si>
  <si>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</si>
  <si>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</si>
  <si>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</si>
  <si>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</si>
  <si>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</si>
  <si>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</si>
  <si>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</si>
  <si>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</si>
  <si>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</si>
  <si>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</si>
  <si>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</si>
  <si>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</si>
  <si>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</si>
  <si>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</si>
  <si>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</si>
  <si>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</si>
  <si>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</si>
  <si>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</si>
  <si>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</si>
  <si>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</si>
  <si>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</si>
  <si>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</si>
  <si>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</si>
  <si>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</si>
  <si>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</si>
  <si>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</si>
  <si>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</si>
  <si>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</si>
  <si>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</si>
  <si>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</si>
  <si>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</si>
  <si>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</si>
  <si>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</si>
  <si>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</si>
  <si>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</si>
  <si>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</si>
  <si>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</si>
  <si>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</si>
  <si>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</si>
  <si>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</si>
  <si>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</si>
  <si>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</si>
  <si>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</si>
  <si>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</si>
  <si>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</si>
  <si>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</si>
  <si>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</si>
  <si>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</si>
  <si>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</si>
  <si>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</si>
  <si>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</si>
  <si>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</si>
  <si>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</si>
  <si>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</si>
  <si>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</si>
  <si>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</si>
  <si>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</si>
  <si>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</si>
  <si>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</si>
  <si>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</si>
  <si>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</si>
  <si>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</si>
  <si>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</si>
  <si>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</si>
  <si>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</si>
  <si>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</si>
  <si>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</si>
  <si>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</si>
  <si>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</si>
  <si>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</si>
  <si>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</si>
  <si>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</si>
  <si>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</si>
  <si>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</si>
  <si>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</si>
  <si>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</si>
  <si>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</si>
  <si>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</si>
  <si>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</si>
  <si>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</si>
  <si>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</si>
  <si>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</si>
  <si>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</si>
  <si>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</si>
  <si>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</si>
  <si>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</si>
  <si>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</si>
  <si>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</si>
  <si>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</si>
  <si>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</si>
  <si>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</si>
  <si>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</si>
  <si>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</si>
  <si>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</si>
  <si>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</si>
  <si>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</si>
  <si>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</si>
  <si>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</si>
  <si>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</si>
  <si>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</si>
  <si>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</si>
  <si>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</si>
  <si>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</si>
  <si>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</si>
  <si>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</si>
  <si>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</si>
  <si>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</si>
  <si>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</si>
  <si>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</si>
  <si>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</si>
  <si>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</si>
  <si>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</si>
  <si>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</si>
  <si>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</si>
  <si>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</si>
  <si>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</si>
  <si>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</si>
  <si>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</si>
  <si>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</si>
  <si>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</si>
  <si>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</si>
  <si>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</si>
  <si>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</si>
  <si>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</si>
  <si>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</si>
  <si>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</si>
  <si>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</si>
  <si>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</si>
  <si>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</si>
  <si>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</si>
  <si>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</si>
  <si>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</si>
  <si>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</si>
  <si>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</si>
  <si>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</si>
  <si>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</si>
  <si>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</si>
  <si>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</si>
  <si>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</si>
  <si>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</si>
  <si>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</si>
  <si>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</si>
  <si>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</si>
  <si>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</si>
  <si>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</si>
  <si>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</si>
  <si>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</si>
  <si>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</si>
  <si>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</si>
  <si>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</si>
  <si>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</si>
  <si>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</si>
  <si>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</si>
  <si>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</si>
  <si>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</si>
  <si>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</si>
  <si>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</si>
  <si>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</si>
  <si>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</si>
  <si>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</si>
  <si>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</si>
  <si>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</si>
  <si>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</si>
  <si>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</si>
  <si>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</si>
  <si>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</si>
  <si>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</si>
  <si>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</si>
  <si>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</si>
  <si>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</si>
  <si>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</si>
  <si>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</si>
  <si>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</si>
  <si>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</si>
  <si>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</si>
  <si>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</si>
  <si>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</si>
  <si>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</si>
  <si>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</si>
  <si>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</si>
  <si>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</si>
  <si>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</si>
  <si>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</si>
  <si>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</si>
  <si>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</si>
  <si>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</si>
  <si>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</si>
  <si>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</si>
  <si>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</si>
  <si>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</si>
  <si>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</si>
  <si>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</si>
  <si>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</si>
  <si>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</si>
  <si>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</si>
  <si>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</si>
  <si>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</si>
  <si>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</si>
  <si>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</si>
  <si>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</si>
  <si>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</si>
  <si>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</si>
  <si>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</si>
  <si>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</si>
  <si>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</si>
  <si>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</si>
  <si>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</si>
  <si>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</si>
  <si>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</si>
  <si>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</si>
  <si>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</si>
  <si>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</si>
  <si>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</si>
  <si>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</si>
  <si>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</si>
  <si>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</si>
  <si>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</si>
  <si>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</si>
  <si>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</si>
  <si>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</si>
  <si>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</si>
  <si>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</si>
  <si>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</si>
  <si>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</si>
  <si>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</si>
  <si>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</si>
  <si>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</si>
  <si>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</si>
  <si>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</si>
  <si>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</si>
  <si>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</si>
  <si>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</si>
  <si>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</si>
  <si>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</si>
  <si>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</si>
  <si>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</si>
  <si>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</si>
  <si>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</si>
  <si>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</si>
  <si>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</si>
  <si>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</si>
  <si>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</si>
  <si>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</si>
  <si>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</si>
  <si>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</si>
  <si>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</si>
  <si>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</si>
  <si>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</si>
  <si>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</si>
  <si>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</si>
  <si>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</si>
  <si>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</si>
  <si>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</si>
  <si>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</si>
  <si>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</si>
  <si>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</si>
  <si>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</si>
  <si>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</si>
  <si>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</si>
  <si>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</si>
  <si>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</si>
  <si>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</si>
  <si>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</si>
  <si>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</si>
  <si>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</si>
  <si>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</si>
  <si>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</si>
  <si>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</si>
  <si>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</si>
  <si>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</si>
  <si>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</si>
  <si>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</si>
  <si>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</si>
  <si>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</si>
  <si>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</si>
  <si>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</si>
  <si>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</si>
  <si>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</si>
  <si>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</si>
  <si>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</si>
  <si>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</si>
  <si>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</si>
  <si>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</si>
  <si>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</si>
  <si>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</si>
  <si>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</si>
  <si>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</si>
  <si>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</si>
  <si>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</si>
  <si>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</si>
  <si>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</si>
  <si>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</si>
  <si>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</si>
  <si>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</si>
  <si>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</si>
  <si>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</si>
  <si>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</si>
  <si>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</si>
  <si>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</si>
  <si>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</si>
  <si>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</si>
  <si>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</si>
  <si>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</si>
  <si>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</si>
  <si>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</si>
  <si>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</si>
  <si>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</si>
  <si>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</si>
  <si>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</si>
  <si>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</si>
  <si>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</si>
  <si>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</si>
  <si>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</si>
  <si>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</si>
  <si>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</si>
  <si>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</si>
  <si>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</si>
  <si>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</si>
  <si>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</si>
  <si>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</si>
  <si>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</si>
  <si>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</si>
  <si>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</si>
  <si>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</si>
  <si>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</si>
  <si>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</si>
  <si>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</si>
  <si>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</si>
  <si>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</si>
  <si>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</si>
  <si>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</si>
  <si>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</si>
  <si>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</si>
  <si>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</si>
  <si>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</si>
  <si>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</si>
  <si>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</si>
  <si>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</si>
  <si>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</si>
  <si>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</si>
  <si>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</si>
  <si>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</si>
  <si>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</si>
  <si>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</si>
  <si>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</si>
  <si>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</si>
  <si>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</si>
  <si>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</si>
  <si>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</si>
  <si>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</si>
  <si>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</si>
  <si>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</si>
  <si>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</si>
  <si>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</si>
  <si>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</si>
  <si>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</si>
  <si>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</si>
  <si>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</si>
  <si>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</si>
  <si>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</si>
  <si>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</si>
  <si>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</si>
  <si>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</si>
  <si>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</si>
  <si>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</si>
  <si>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</si>
  <si>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</si>
  <si>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</si>
  <si>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</si>
  <si>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</si>
  <si>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</si>
  <si>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</si>
  <si>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</si>
  <si>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</si>
  <si>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</si>
  <si>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</si>
  <si>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</si>
  <si>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</si>
  <si>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</si>
  <si>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</si>
  <si>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</si>
  <si>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</si>
  <si>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</si>
  <si>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</si>
  <si>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</si>
  <si>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</si>
  <si>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</si>
  <si>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</si>
  <si>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</si>
  <si>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</si>
  <si>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</si>
  <si>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</si>
  <si>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</si>
  <si>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</si>
  <si>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</si>
  <si>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</si>
  <si>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</si>
  <si>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</si>
  <si>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</si>
  <si>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</si>
  <si>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</si>
  <si>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</si>
  <si>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</si>
  <si>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</si>
  <si>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</si>
  <si>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</si>
  <si>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</si>
  <si>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</si>
  <si>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</si>
  <si>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</si>
  <si>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</si>
  <si>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</si>
  <si>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</si>
  <si>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</si>
  <si>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</si>
  <si>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</si>
  <si>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</si>
  <si>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</si>
  <si>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</si>
  <si>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</si>
  <si>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</si>
  <si>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</si>
  <si>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</si>
  <si>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</si>
  <si>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</si>
  <si>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</si>
  <si>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</si>
  <si>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</si>
  <si>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</si>
  <si>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</si>
  <si>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</si>
  <si>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</si>
  <si>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</si>
  <si>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</si>
  <si>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</si>
  <si>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</si>
  <si>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</si>
  <si>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</si>
  <si>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</si>
  <si>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</si>
  <si>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</si>
  <si>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</si>
  <si>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</si>
  <si>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</si>
  <si>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</si>
  <si>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</si>
  <si>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</si>
  <si>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</si>
  <si>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</si>
  <si>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</si>
  <si>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</si>
  <si>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</si>
  <si>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</si>
  <si>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</si>
  <si>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</si>
  <si>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</si>
  <si>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</si>
  <si>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</si>
  <si>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</si>
  <si>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</si>
  <si>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</si>
  <si>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</si>
  <si>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</si>
  <si>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</si>
  <si>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</si>
  <si>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</si>
  <si>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</si>
  <si>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</si>
  <si>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</si>
  <si>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</si>
  <si>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</si>
  <si>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</si>
  <si>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</si>
  <si>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</si>
  <si>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</si>
  <si>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</si>
  <si>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</si>
  <si>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</si>
  <si>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</si>
  <si>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</si>
  <si>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</si>
  <si>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</si>
  <si>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</si>
  <si>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</si>
  <si>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</si>
  <si>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</si>
  <si>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</si>
  <si>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</si>
  <si>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</si>
  <si>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</si>
  <si>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</si>
  <si>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</si>
  <si>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</si>
  <si>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</si>
  <si>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</si>
  <si>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</si>
  <si>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</si>
  <si>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</si>
  <si>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</si>
  <si>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</si>
  <si>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</si>
  <si>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</si>
  <si>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</si>
  <si>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</si>
  <si>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</si>
  <si>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</si>
  <si>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</si>
  <si>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</si>
  <si>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</si>
  <si>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</si>
  <si>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</si>
  <si>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</si>
  <si>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</si>
  <si>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</si>
  <si>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</si>
  <si>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</si>
  <si>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</si>
  <si>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</si>
  <si>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</si>
  <si>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</si>
  <si>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</si>
  <si>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</si>
  <si>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</si>
  <si>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</si>
  <si>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</si>
  <si>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</si>
  <si>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</si>
  <si>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</si>
  <si>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</si>
  <si>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</si>
  <si>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</si>
  <si>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</si>
  <si>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</si>
  <si>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</si>
  <si>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</si>
  <si>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</si>
  <si>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</si>
  <si>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</si>
  <si>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</si>
  <si>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</si>
  <si>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</si>
  <si>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</si>
  <si>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</si>
  <si>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</si>
  <si>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</si>
  <si>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</si>
  <si>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</si>
  <si>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</si>
  <si>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</si>
  <si>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</si>
  <si>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</si>
  <si>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</si>
  <si>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</si>
  <si>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</si>
  <si>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</si>
  <si>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</si>
  <si>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</si>
  <si>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</si>
  <si>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</si>
  <si>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</si>
  <si>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</si>
  <si>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</si>
  <si>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</si>
  <si>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</si>
  <si>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</si>
  <si>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</si>
  <si>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</si>
  <si>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</si>
  <si>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</si>
  <si>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</si>
  <si>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</si>
  <si>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</si>
  <si>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</si>
  <si>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</si>
  <si>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</si>
  <si>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</si>
  <si>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</si>
  <si>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</si>
  <si>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</si>
  <si>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</si>
  <si>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</si>
  <si>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</si>
  <si>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</si>
  <si>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</si>
  <si>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</si>
  <si>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</si>
  <si>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</si>
  <si>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</si>
  <si>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</si>
  <si>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</si>
  <si>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</si>
  <si>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</si>
  <si>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</si>
  <si>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</si>
  <si>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</si>
  <si>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</si>
  <si>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</si>
  <si>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</si>
  <si>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</si>
  <si>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</si>
  <si>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</si>
  <si>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</si>
  <si>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</si>
  <si>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</si>
  <si>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</si>
  <si>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</si>
  <si>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</si>
  <si>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</si>
  <si>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</si>
  <si>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</si>
  <si>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</si>
  <si>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</si>
  <si>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</si>
  <si>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</si>
  <si>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</si>
  <si>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</si>
  <si>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</si>
  <si>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</si>
  <si>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</si>
  <si>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</si>
  <si>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</si>
  <si>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</si>
  <si>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</si>
  <si>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</si>
  <si>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</si>
  <si>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</si>
  <si>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</si>
  <si>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</si>
  <si>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</si>
  <si>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</si>
  <si>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</si>
  <si>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</si>
  <si>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</si>
  <si>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</si>
  <si>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</si>
  <si>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</si>
  <si>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</si>
  <si>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</si>
  <si>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</si>
  <si>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</si>
  <si>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</si>
  <si>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</si>
  <si>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</si>
  <si>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</si>
  <si>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</si>
  <si>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</si>
  <si>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</si>
  <si>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</si>
  <si>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</si>
  <si>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</si>
  <si>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</si>
  <si>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</si>
  <si>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</si>
  <si>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</si>
  <si>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</si>
  <si>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</si>
  <si>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</si>
  <si>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</si>
  <si>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</si>
  <si>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</si>
  <si>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</si>
  <si>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</si>
  <si>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</si>
  <si>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</si>
  <si>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</si>
  <si>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</si>
  <si>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</si>
  <si>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</si>
  <si>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</si>
  <si>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</si>
  <si>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</si>
  <si>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</si>
  <si>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</si>
  <si>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</si>
  <si>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</si>
  <si>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</si>
  <si>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</si>
  <si>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</si>
  <si>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</si>
  <si>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</si>
  <si>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</si>
  <si>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</si>
  <si>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</si>
  <si>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</si>
  <si>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</si>
  <si>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</si>
  <si>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</si>
  <si>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</si>
  <si>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</si>
  <si>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</si>
  <si>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</si>
  <si>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</si>
  <si>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</si>
  <si>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</si>
  <si>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</si>
  <si>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</si>
  <si>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</si>
  <si>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</si>
  <si>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</si>
  <si>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</si>
  <si>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</si>
  <si>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</si>
  <si>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</si>
  <si>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</si>
  <si>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</si>
  <si>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</si>
  <si>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</si>
  <si>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</si>
  <si>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</si>
  <si>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</si>
  <si>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</si>
  <si>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</si>
  <si>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</si>
  <si>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</si>
  <si>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</si>
  <si>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</si>
  <si>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</si>
  <si>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</si>
  <si>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</si>
  <si>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</si>
  <si>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</si>
  <si>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</si>
  <si>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</si>
  <si>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</si>
  <si>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</si>
  <si>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</si>
  <si>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</si>
  <si>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</si>
  <si>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</si>
  <si>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</si>
  <si>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</si>
  <si>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</si>
  <si>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</si>
  <si>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</si>
  <si>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</si>
  <si>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</si>
  <si>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</si>
  <si>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</si>
  <si>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</si>
  <si>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</si>
  <si>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</si>
  <si>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</si>
  <si>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</si>
  <si>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</si>
  <si>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</si>
  <si>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</si>
  <si>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</si>
  <si>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</si>
  <si>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</si>
  <si>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</si>
  <si>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</si>
  <si>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</si>
  <si>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</si>
  <si>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</si>
  <si>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</si>
  <si>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</si>
  <si>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</si>
  <si>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</si>
  <si>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</si>
  <si>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</si>
  <si>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</si>
  <si>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</si>
  <si>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</si>
  <si>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</si>
  <si>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</si>
  <si>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</si>
  <si>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</si>
  <si>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</si>
  <si>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</si>
  <si>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</si>
  <si>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</si>
  <si>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</si>
  <si>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</si>
  <si>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</si>
  <si>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</si>
  <si>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</si>
  <si>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</si>
  <si>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</si>
  <si>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</si>
  <si>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</si>
  <si>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</si>
  <si>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</si>
  <si>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</si>
  <si>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</si>
  <si>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</si>
  <si>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</si>
  <si>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</si>
  <si>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</si>
  <si>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</si>
  <si>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</si>
  <si>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</si>
  <si>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</si>
  <si>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</si>
  <si>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</si>
  <si>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</si>
  <si>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</si>
  <si>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</si>
  <si>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</si>
  <si>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</si>
  <si>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</si>
  <si>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</si>
  <si>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</si>
  <si>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</si>
  <si>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</si>
  <si>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</si>
  <si>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</si>
  <si>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</si>
  <si>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</si>
  <si>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</si>
  <si>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</si>
  <si>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</si>
  <si>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</si>
  <si>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</si>
  <si>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</si>
  <si>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</si>
  <si>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</si>
  <si>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</si>
  <si>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</si>
  <si>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</si>
  <si>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</si>
  <si>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</si>
  <si>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</si>
  <si>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</si>
  <si>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</si>
  <si>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</si>
  <si>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</si>
  <si>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</si>
  <si>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</si>
  <si>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</si>
  <si>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</si>
  <si>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</si>
  <si>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</si>
  <si>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</si>
  <si>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</si>
  <si>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</si>
  <si>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</si>
  <si>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</si>
  <si>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</si>
  <si>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</si>
  <si>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</si>
  <si>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</si>
  <si>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</si>
  <si>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</si>
  <si>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</si>
  <si>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</si>
  <si>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</si>
  <si>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</si>
  <si>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</si>
  <si>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</si>
  <si>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</si>
  <si>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</si>
  <si>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</si>
  <si>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</si>
  <si>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</si>
  <si>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</si>
  <si>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</si>
  <si>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</si>
  <si>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</si>
  <si>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</si>
  <si>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</si>
  <si>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</si>
  <si>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</si>
  <si>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</si>
  <si>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</si>
  <si>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</si>
  <si>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</si>
  <si>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</si>
  <si>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</si>
  <si>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</si>
  <si>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</si>
  <si>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</si>
  <si>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</si>
  <si>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</si>
  <si>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</si>
  <si>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</si>
  <si>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</si>
  <si>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</si>
  <si>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</si>
  <si>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</si>
  <si>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</si>
  <si>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</si>
  <si>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</si>
  <si>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</si>
  <si>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</si>
  <si>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</si>
  <si>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</si>
  <si>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</si>
  <si>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</si>
  <si>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</si>
  <si>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</si>
  <si>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</si>
  <si>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</si>
  <si>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</si>
  <si>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</si>
  <si>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</si>
  <si>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</si>
  <si>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</si>
  <si>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</si>
  <si>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</si>
  <si>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</si>
  <si>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</si>
  <si>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</si>
  <si>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</si>
  <si>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</si>
  <si>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</si>
  <si>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</si>
  <si>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</si>
  <si>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</si>
  <si>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</si>
  <si>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</si>
  <si>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</si>
  <si>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</si>
  <si>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</si>
  <si>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</si>
  <si>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</si>
  <si>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</si>
  <si>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</si>
  <si>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</si>
  <si>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</si>
  <si>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</si>
  <si>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</si>
  <si>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</si>
  <si>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</si>
  <si>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</si>
  <si>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</si>
  <si>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</si>
  <si>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</si>
  <si>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</si>
  <si>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</si>
  <si>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</si>
  <si>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</si>
  <si>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</si>
  <si>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</si>
  <si>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</si>
  <si>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</si>
  <si>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</si>
  <si>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</si>
  <si>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</si>
  <si>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</si>
  <si>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</si>
  <si>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</si>
  <si>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</si>
  <si>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</si>
  <si>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</si>
  <si>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</si>
  <si>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</si>
  <si>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</si>
  <si>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</si>
  <si>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</si>
  <si>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</si>
  <si>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</si>
  <si>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</si>
  <si>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</si>
  <si>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</si>
  <si>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</si>
  <si>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</si>
  <si>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</si>
  <si>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</si>
  <si>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</si>
  <si>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</si>
  <si>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</si>
  <si>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</si>
  <si>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</si>
  <si>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</si>
  <si>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</si>
  <si>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</si>
  <si>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</si>
  <si>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</si>
  <si>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</si>
  <si>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</si>
  <si>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</si>
  <si>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</si>
  <si>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</si>
  <si>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</si>
  <si>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</si>
  <si>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</si>
  <si>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</si>
  <si>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</si>
  <si>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</si>
  <si>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</si>
  <si>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</si>
  <si>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</si>
  <si>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</si>
  <si>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</si>
  <si>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</si>
  <si>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</si>
  <si>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</si>
  <si>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</si>
  <si>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</si>
  <si>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</si>
  <si>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</si>
  <si>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</si>
  <si>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</si>
  <si>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</si>
  <si>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</si>
  <si>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</si>
  <si>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</si>
  <si>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</si>
  <si>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</si>
  <si>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</si>
  <si>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</si>
  <si>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</si>
  <si>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</si>
  <si>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</si>
  <si>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</si>
  <si>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</si>
  <si>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</si>
  <si>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</si>
  <si>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</si>
  <si>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</si>
  <si>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</si>
  <si>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</si>
  <si>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</si>
  <si>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</si>
  <si>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</si>
  <si>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</si>
  <si>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</si>
  <si>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</si>
  <si>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</si>
  <si>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</si>
  <si>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</si>
  <si>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</si>
  <si>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</si>
  <si>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</si>
  <si>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</si>
  <si>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</si>
  <si>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</si>
  <si>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</si>
  <si>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</si>
  <si>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</si>
  <si>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</si>
  <si>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</si>
  <si>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</si>
  <si>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</si>
  <si>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</si>
  <si>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</si>
  <si>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</si>
  <si>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</si>
  <si>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</si>
  <si>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</si>
  <si>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</si>
  <si>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</si>
  <si>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</si>
  <si>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</si>
  <si>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</si>
  <si>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</si>
  <si>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</si>
  <si>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</si>
  <si>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</si>
  <si>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</si>
  <si>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</si>
  <si>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</si>
  <si>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</si>
  <si>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</si>
  <si>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</si>
  <si>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</si>
  <si>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</si>
  <si>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</si>
  <si>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</si>
  <si>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</si>
  <si>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</si>
  <si>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</si>
  <si>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</si>
  <si>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</si>
  <si>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</si>
  <si>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</si>
  <si>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</si>
  <si>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</si>
  <si>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</si>
  <si>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</si>
  <si>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</si>
  <si>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</si>
  <si>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</si>
  <si>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</si>
  <si>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</si>
  <si>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</si>
  <si>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</si>
  <si>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</si>
  <si>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</si>
  <si>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</si>
  <si>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</si>
  <si>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</si>
  <si>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</si>
  <si>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</si>
  <si>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</si>
  <si>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</si>
  <si>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</si>
  <si>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</si>
  <si>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</si>
  <si>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</si>
  <si>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</si>
  <si>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</si>
  <si>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</si>
  <si>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</si>
  <si>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</si>
  <si>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</si>
  <si>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</si>
  <si>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</si>
  <si>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</si>
  <si>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</si>
  <si>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</si>
  <si>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</si>
  <si>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</si>
  <si>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</si>
  <si>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</si>
  <si>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</si>
  <si>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</si>
  <si>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</si>
  <si>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</si>
  <si>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</si>
  <si>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</si>
  <si>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</si>
  <si>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</si>
  <si>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</si>
  <si>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</si>
  <si>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</si>
  <si>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</si>
  <si>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</si>
  <si>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</si>
  <si>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</si>
  <si>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</si>
  <si>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</si>
  <si>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</si>
  <si>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</si>
  <si>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</si>
  <si>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</si>
  <si>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</si>
  <si>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</si>
  <si>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</si>
  <si>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</si>
  <si>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</si>
  <si>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</si>
  <si>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</si>
  <si>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</si>
  <si>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</si>
  <si>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</si>
  <si>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</si>
  <si>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</si>
  <si>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</si>
  <si>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</si>
  <si>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</si>
  <si>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</si>
  <si>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</si>
  <si>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</si>
  <si>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</si>
  <si>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</si>
  <si>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</si>
  <si>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</si>
  <si>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</si>
  <si>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</si>
  <si>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</si>
  <si>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</si>
  <si>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</si>
  <si>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</si>
  <si>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</si>
  <si>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</si>
  <si>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</si>
  <si>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</si>
  <si>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</si>
  <si>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</si>
  <si>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</si>
  <si>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</si>
  <si>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</si>
  <si>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</si>
  <si>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</si>
  <si>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</si>
  <si>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</si>
  <si>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</si>
  <si>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</si>
  <si>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</si>
  <si>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</si>
  <si>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</si>
  <si>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</si>
  <si>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</si>
  <si>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</si>
  <si>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</si>
  <si>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</si>
  <si>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</si>
  <si>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</si>
  <si>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</si>
  <si>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</si>
  <si>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</si>
  <si>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</si>
  <si>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</si>
  <si>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</si>
  <si>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</si>
  <si>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</si>
  <si>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</si>
  <si>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</si>
  <si>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</si>
  <si>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</si>
  <si>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</si>
  <si>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</si>
  <si>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</si>
  <si>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</si>
  <si>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</si>
  <si>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</si>
  <si>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</si>
  <si>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</si>
  <si>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</si>
  <si>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</si>
  <si>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</si>
  <si>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</si>
  <si>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</si>
  <si>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</si>
  <si>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</si>
  <si>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</si>
  <si>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</si>
  <si>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</si>
  <si>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</si>
  <si>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</si>
  <si>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</si>
  <si>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</si>
  <si>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</si>
  <si>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</si>
  <si>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</si>
  <si>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</si>
  <si>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</si>
  <si>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</si>
  <si>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</si>
  <si>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</si>
  <si>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</si>
  <si>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</si>
  <si>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</si>
  <si>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</si>
  <si>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</si>
  <si>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</si>
  <si>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</si>
  <si>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</si>
  <si>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</si>
  <si>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</si>
  <si>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</si>
  <si>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</si>
  <si>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</si>
  <si>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</si>
  <si>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</si>
  <si>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</si>
  <si>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</si>
  <si>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</si>
  <si>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</si>
  <si>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</si>
  <si>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</si>
  <si>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</si>
  <si>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</si>
  <si>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</si>
  <si>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</si>
  <si>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</si>
  <si>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</si>
  <si>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</si>
  <si>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</si>
  <si>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</si>
  <si>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</si>
  <si>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</si>
  <si>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</si>
  <si>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</si>
  <si>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</si>
  <si>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</si>
  <si>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</si>
  <si>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</si>
  <si>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</si>
  <si>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</si>
  <si>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</si>
  <si>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</si>
  <si>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</si>
  <si>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</si>
  <si>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</si>
  <si>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</si>
  <si>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</si>
  <si>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</si>
  <si>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</si>
  <si>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</si>
  <si>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</si>
  <si>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</si>
  <si>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</si>
  <si>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</si>
  <si>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</si>
  <si>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</si>
  <si>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</si>
  <si>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</si>
  <si>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</si>
  <si>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</si>
  <si>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</si>
  <si>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</si>
  <si>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</si>
  <si>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</si>
  <si>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</si>
  <si>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</si>
  <si>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</si>
  <si>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</si>
  <si>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</si>
  <si>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</si>
  <si>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</si>
  <si>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</si>
  <si>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</si>
  <si>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</si>
  <si>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</si>
  <si>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</si>
  <si>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</si>
  <si>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</si>
  <si>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</si>
  <si>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</si>
  <si>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</si>
  <si>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</si>
  <si>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</si>
  <si>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</si>
  <si>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</si>
  <si>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</si>
  <si>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</si>
  <si>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</si>
  <si>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</si>
  <si>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</si>
  <si>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</si>
  <si>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</si>
  <si>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</si>
  <si>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</si>
  <si>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</si>
  <si>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</si>
  <si>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</si>
  <si>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</si>
  <si>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</si>
  <si>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</si>
  <si>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</si>
  <si>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</si>
  <si>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</si>
  <si>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</si>
  <si>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</si>
  <si>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</si>
  <si>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</si>
  <si>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</si>
  <si>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</si>
  <si>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</si>
  <si>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</si>
  <si>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</si>
  <si>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</si>
  <si>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</si>
  <si>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</si>
  <si>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</si>
  <si>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</si>
  <si>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</si>
  <si>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</si>
  <si>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</si>
  <si>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</si>
  <si>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</si>
  <si>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</si>
  <si>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</si>
  <si>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</si>
  <si>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</si>
  <si>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</si>
  <si>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</si>
  <si>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</si>
  <si>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</si>
  <si>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</si>
  <si>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</si>
  <si>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</si>
  <si>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</si>
  <si>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</si>
  <si>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</si>
  <si>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</si>
  <si>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</si>
  <si>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</si>
  <si>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</si>
  <si>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</si>
  <si>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</si>
  <si>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</si>
  <si>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</si>
  <si>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</si>
  <si>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</si>
  <si>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</si>
  <si>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</si>
  <si>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</si>
  <si>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</si>
  <si>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</si>
  <si>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</si>
  <si>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</si>
  <si>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</si>
  <si>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</si>
  <si>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</si>
  <si>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</si>
  <si>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</si>
  <si>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</si>
  <si>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</si>
  <si>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</si>
  <si>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</si>
  <si>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</si>
  <si>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</si>
  <si>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</si>
  <si>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</si>
  <si>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</si>
  <si>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</si>
  <si>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</si>
  <si>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</si>
  <si>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</si>
  <si>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</si>
  <si>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</si>
  <si>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</si>
  <si>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</si>
  <si>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</si>
  <si>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</si>
  <si>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</si>
  <si>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</si>
  <si>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</si>
  <si>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</si>
  <si>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</si>
  <si>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</si>
  <si>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</si>
  <si>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</si>
  <si>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</si>
  <si>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</si>
  <si>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</si>
  <si>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</si>
  <si>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</si>
  <si>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</si>
  <si>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</si>
  <si>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</si>
  <si>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</si>
  <si>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</si>
  <si>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</si>
  <si>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</si>
  <si>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</si>
  <si>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</si>
  <si>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</si>
  <si>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</si>
  <si>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</si>
  <si>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</si>
  <si>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</si>
  <si>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</si>
  <si>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</si>
  <si>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</si>
  <si>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</si>
  <si>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</si>
  <si>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</si>
  <si>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</si>
  <si>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</si>
  <si>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</si>
  <si>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</si>
  <si>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</si>
  <si>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</si>
  <si>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</si>
  <si>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</si>
  <si>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</si>
  <si>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</si>
  <si>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</si>
  <si>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</si>
  <si>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</si>
  <si>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</si>
  <si>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</si>
  <si>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</si>
  <si>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</si>
  <si>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</si>
  <si>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</si>
  <si>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</si>
  <si>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</si>
  <si>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</si>
  <si>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</si>
  <si>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</si>
  <si>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</si>
  <si>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</si>
  <si>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</si>
  <si>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</si>
  <si>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</si>
  <si>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</si>
  <si>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</si>
  <si>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</si>
  <si>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</si>
  <si>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</si>
  <si>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</si>
  <si>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</si>
  <si>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</si>
  <si>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</si>
  <si>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</si>
  <si>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</si>
  <si>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</si>
  <si>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</si>
  <si>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</si>
  <si>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</si>
  <si>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</si>
  <si>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</si>
  <si>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</si>
  <si>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</si>
  <si>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</si>
  <si>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</si>
  <si>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</si>
  <si>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</si>
  <si>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</si>
  <si>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</si>
  <si>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</si>
  <si>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</si>
  <si>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</si>
  <si>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</si>
  <si>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</si>
  <si>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</si>
  <si>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</si>
  <si>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</si>
  <si>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</si>
  <si>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</si>
  <si>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</si>
  <si>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</si>
  <si>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</si>
  <si>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</si>
  <si>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</si>
  <si>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</si>
  <si>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</si>
  <si>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</si>
  <si>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</si>
  <si>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</si>
  <si>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</si>
  <si>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</si>
  <si>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</si>
  <si>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</si>
  <si>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</si>
  <si>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</si>
  <si>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</si>
  <si>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</si>
  <si>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</si>
  <si>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</si>
  <si>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</si>
  <si>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</si>
  <si>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</si>
  <si>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</si>
  <si>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</si>
  <si>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</si>
  <si>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</si>
  <si>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</si>
  <si>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</si>
  <si>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</si>
  <si>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</si>
  <si>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</si>
  <si>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</si>
  <si>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</si>
  <si>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</si>
  <si>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</si>
  <si>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</si>
  <si>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</si>
  <si>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</si>
  <si>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</si>
  <si>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</si>
  <si>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</si>
  <si>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</si>
  <si>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</si>
  <si>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</si>
  <si>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</si>
  <si>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</si>
  <si>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</si>
  <si>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</si>
  <si>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</si>
  <si>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</si>
  <si>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</si>
  <si>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</si>
  <si>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</si>
  <si>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</si>
  <si>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</si>
  <si>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</si>
  <si>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</si>
  <si>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</si>
  <si>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</si>
  <si>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</si>
  <si>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</si>
  <si>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</si>
  <si>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</si>
  <si>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</si>
  <si>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</si>
  <si>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</si>
  <si>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</si>
  <si>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</si>
  <si>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</si>
  <si>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</si>
  <si>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</si>
  <si>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</si>
  <si>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</si>
  <si>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</si>
  <si>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</si>
  <si>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</si>
  <si>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</si>
  <si>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</si>
  <si>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</si>
  <si>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</si>
  <si>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</si>
  <si>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</si>
  <si>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</si>
  <si>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</si>
  <si>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</si>
  <si>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</si>
  <si>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</si>
  <si>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</si>
  <si>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</si>
  <si>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</si>
  <si>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</si>
  <si>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</si>
  <si>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</si>
  <si>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</si>
  <si>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</si>
  <si>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</si>
  <si>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</si>
  <si>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</si>
  <si>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</si>
  <si>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</si>
  <si>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</si>
  <si>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</si>
  <si>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</si>
  <si>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</si>
  <si>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</si>
  <si>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</si>
  <si>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</si>
  <si>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</si>
  <si>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</si>
  <si>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</si>
  <si>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</si>
  <si>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</si>
  <si>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</si>
  <si>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</si>
  <si>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</si>
  <si>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</si>
  <si>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</si>
  <si>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</si>
  <si>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</si>
  <si>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</si>
  <si>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</si>
  <si>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</si>
  <si>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</si>
  <si>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</si>
  <si>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</si>
  <si>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</si>
  <si>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</si>
  <si>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</si>
  <si>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</si>
  <si>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</si>
  <si>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</si>
  <si>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</si>
  <si>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</si>
  <si>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</si>
  <si>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</si>
  <si>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</si>
  <si>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</si>
  <si>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</si>
  <si>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</si>
  <si>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</si>
  <si>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</si>
  <si>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</si>
  <si>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</si>
  <si>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</si>
  <si>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</si>
  <si>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</si>
  <si>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</si>
  <si>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</si>
  <si>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</si>
  <si>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</si>
  <si>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</si>
  <si>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</si>
  <si>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</si>
  <si>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</si>
  <si>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</si>
  <si>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</si>
  <si>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</si>
  <si>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</si>
  <si>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</si>
  <si>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</si>
  <si>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</si>
  <si>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</si>
  <si>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</si>
  <si>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</si>
  <si>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</si>
  <si>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</si>
  <si>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</si>
  <si>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</si>
  <si>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</si>
  <si>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</si>
  <si>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</si>
  <si>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</si>
  <si>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</si>
  <si>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</si>
  <si>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</si>
  <si>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</si>
  <si>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</si>
  <si>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</si>
  <si>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</si>
  <si>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</si>
  <si>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</si>
  <si>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</si>
  <si>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</si>
  <si>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</si>
  <si>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</si>
  <si>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</si>
  <si>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</si>
  <si>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</si>
  <si>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</si>
  <si>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</si>
  <si>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</si>
  <si>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</si>
  <si>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</si>
  <si>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</si>
  <si>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</si>
  <si>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</si>
  <si>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</si>
  <si>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</si>
  <si>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</si>
  <si>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</si>
  <si>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</si>
  <si>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</si>
  <si>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</si>
  <si>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</si>
  <si>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</si>
  <si>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</si>
  <si>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</si>
  <si>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</si>
  <si>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</si>
  <si>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</si>
  <si>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</si>
  <si>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</si>
  <si>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</si>
  <si>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</si>
  <si>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</si>
  <si>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</si>
  <si>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</si>
  <si>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</si>
  <si>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</si>
  <si>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</si>
  <si>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</si>
  <si>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</si>
  <si>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</si>
  <si>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</si>
  <si>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</si>
  <si>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</si>
  <si>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</si>
  <si>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</si>
  <si>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</si>
  <si>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</si>
  <si>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</si>
  <si>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</si>
  <si>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</si>
  <si>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</si>
  <si>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</si>
  <si>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</si>
  <si>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</si>
  <si>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</si>
  <si>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</si>
  <si>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</si>
  <si>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</si>
  <si>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</si>
  <si>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</si>
  <si>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</si>
  <si>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</si>
  <si>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</si>
  <si>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</si>
  <si>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</si>
  <si>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</si>
  <si>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</si>
  <si>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</si>
  <si>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</si>
  <si>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</si>
  <si>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</si>
  <si>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</si>
  <si>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</si>
  <si>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</si>
  <si>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</si>
  <si>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</si>
  <si>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</si>
  <si>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</si>
  <si>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</si>
  <si>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</si>
  <si>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</si>
  <si>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</si>
  <si>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</si>
  <si>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</si>
  <si>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</si>
  <si>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</si>
  <si>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</si>
  <si>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</si>
  <si>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</si>
  <si>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</si>
  <si>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</si>
  <si>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</si>
  <si>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</si>
  <si>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</si>
  <si>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</si>
  <si>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</si>
  <si>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</si>
  <si>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</si>
  <si>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</si>
  <si>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</si>
  <si>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</si>
  <si>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</si>
  <si>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</si>
  <si>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</si>
  <si>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</si>
  <si>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</si>
  <si>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</si>
  <si>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</si>
  <si>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</si>
  <si>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</si>
  <si>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</si>
  <si>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</si>
  <si>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</si>
  <si>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</si>
  <si>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</si>
  <si>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</si>
  <si>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</si>
  <si>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</si>
  <si>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</si>
  <si>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</si>
  <si>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</si>
  <si>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</si>
  <si>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</si>
  <si>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</si>
  <si>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</si>
  <si>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</si>
  <si>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</si>
  <si>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</si>
  <si>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</si>
  <si>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</si>
  <si>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</si>
  <si>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</si>
  <si>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</si>
  <si>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</si>
  <si>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</si>
  <si>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</si>
  <si>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</si>
  <si>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</si>
  <si>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</si>
  <si>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</si>
  <si>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</si>
  <si>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</si>
  <si>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</si>
  <si>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</si>
  <si>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</si>
  <si>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</si>
  <si>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</si>
  <si>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</si>
  <si>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</si>
  <si>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</si>
  <si>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</si>
  <si>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</si>
  <si>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</si>
  <si>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</si>
  <si>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</si>
  <si>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</si>
  <si>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</si>
  <si>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</si>
  <si>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</si>
  <si>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</si>
  <si>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</si>
  <si>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</si>
  <si>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</si>
  <si>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</si>
  <si>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</si>
  <si>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</si>
  <si>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</si>
  <si>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</si>
  <si>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</si>
  <si>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</si>
  <si>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</si>
  <si>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</si>
  <si>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</si>
  <si>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</si>
  <si>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</si>
  <si>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</si>
  <si>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</si>
  <si>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</si>
  <si>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</si>
  <si>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</si>
  <si>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</si>
  <si>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</si>
  <si>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</si>
  <si>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</si>
  <si>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</si>
  <si>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</si>
  <si>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</si>
  <si>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</si>
  <si>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</si>
  <si>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</si>
  <si>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</si>
  <si>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</si>
  <si>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</si>
  <si>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</si>
  <si>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</si>
  <si>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</si>
  <si>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</si>
  <si>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</si>
  <si>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</si>
  <si>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</si>
  <si>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</si>
  <si>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</si>
  <si>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</si>
  <si>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</si>
  <si>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</si>
  <si>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</si>
  <si>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</si>
  <si>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</si>
  <si>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</si>
  <si>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</si>
  <si>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</si>
  <si>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</si>
  <si>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</si>
  <si>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</si>
  <si>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</si>
  <si>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</si>
  <si>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</si>
  <si>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</si>
  <si>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</si>
  <si>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</si>
  <si>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</si>
  <si>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</si>
  <si>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</si>
  <si>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</si>
  <si>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</si>
  <si>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</si>
  <si>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</si>
  <si>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</si>
  <si>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</si>
  <si>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</si>
  <si>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</si>
  <si>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</si>
  <si>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</si>
  <si>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</si>
  <si>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</si>
  <si>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</si>
  <si>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</si>
  <si>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</si>
  <si>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</si>
  <si>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</si>
  <si>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</si>
  <si>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</si>
  <si>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</si>
  <si>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</si>
  <si>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</si>
  <si>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</si>
  <si>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</si>
  <si>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</si>
  <si>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</si>
  <si>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</si>
  <si>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</si>
  <si>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</si>
  <si>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</si>
  <si>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</si>
  <si>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</si>
  <si>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</si>
  <si>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</si>
  <si>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</si>
  <si>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</si>
  <si>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</si>
  <si>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</si>
  <si>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</si>
  <si>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</si>
  <si>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</si>
  <si>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</si>
  <si>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</si>
  <si>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</si>
  <si>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</si>
  <si>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</si>
  <si>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</si>
  <si>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</si>
  <si>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</si>
  <si>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</si>
  <si>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</si>
  <si>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</si>
  <si>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</si>
  <si>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</si>
  <si>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</si>
  <si>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</si>
  <si>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</si>
  <si>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</si>
  <si>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</si>
  <si>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</si>
  <si>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</si>
  <si>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</si>
  <si>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</si>
  <si>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</si>
  <si>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</si>
  <si>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</si>
  <si>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</si>
  <si>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</si>
  <si>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</si>
  <si>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</si>
  <si>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</si>
  <si>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</si>
  <si>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</si>
  <si>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</si>
  <si>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</si>
  <si>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</si>
  <si>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</si>
  <si>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</si>
  <si>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</si>
  <si>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</si>
  <si>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</si>
  <si>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</si>
  <si>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</si>
  <si>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</si>
  <si>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</si>
  <si>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</si>
  <si>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</si>
  <si>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</si>
  <si>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</si>
  <si>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</si>
  <si>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</si>
  <si>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</si>
  <si>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</si>
  <si>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</si>
  <si>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</si>
  <si>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</si>
  <si>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</si>
  <si>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</si>
  <si>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</si>
  <si>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</si>
  <si>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</si>
  <si>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</si>
  <si>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</si>
  <si>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</si>
  <si>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</si>
  <si>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</si>
  <si>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</si>
  <si>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</si>
  <si>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</si>
  <si>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</si>
  <si>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</si>
  <si>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</si>
  <si>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</si>
  <si>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</si>
  <si>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</si>
  <si>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</si>
  <si>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</si>
  <si>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</si>
  <si>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</si>
  <si>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</si>
  <si>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</si>
  <si>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</si>
  <si>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</si>
  <si>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</si>
  <si>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</si>
  <si>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</si>
  <si>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</si>
  <si>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</si>
  <si>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</si>
  <si>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</si>
  <si>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</si>
  <si>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</si>
  <si>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</si>
  <si>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</si>
  <si>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</si>
  <si>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</si>
  <si>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</si>
  <si>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</si>
  <si>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</si>
  <si>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</si>
  <si>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</si>
  <si>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</si>
  <si>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</si>
  <si>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</si>
  <si>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</si>
  <si>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</si>
  <si>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</si>
  <si>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</si>
  <si>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</si>
  <si>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</si>
  <si>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</si>
  <si>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</si>
  <si>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</si>
  <si>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</si>
  <si>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</si>
  <si>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</si>
  <si>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</si>
  <si>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</si>
  <si>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</si>
  <si>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</si>
  <si>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</si>
  <si>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</si>
  <si>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</si>
  <si>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</si>
  <si>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</si>
  <si>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</si>
  <si>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</si>
  <si>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</si>
  <si>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</si>
  <si>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</si>
  <si>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</si>
  <si>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</si>
  <si>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</si>
  <si>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</si>
  <si>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</si>
  <si>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</si>
  <si>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</si>
  <si>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</si>
  <si>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</si>
  <si>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</si>
  <si>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</si>
  <si>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</si>
  <si>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</si>
  <si>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</si>
  <si>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</si>
  <si>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</si>
  <si>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</si>
  <si>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</si>
  <si>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</si>
  <si>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</si>
  <si>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</si>
  <si>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</si>
  <si>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</si>
  <si>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</si>
  <si>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</si>
  <si>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</si>
  <si>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</si>
  <si>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</si>
  <si>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</si>
  <si>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</si>
  <si>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</si>
  <si>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</si>
  <si>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</si>
  <si>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</si>
  <si>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</si>
  <si>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</si>
  <si>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</si>
  <si>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</si>
  <si>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</si>
  <si>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</si>
  <si>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</si>
  <si>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</si>
  <si>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</si>
  <si>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</si>
  <si>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</si>
  <si>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</si>
  <si>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</si>
  <si>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</si>
  <si>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</si>
  <si>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</si>
  <si>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</si>
  <si>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</si>
  <si>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</si>
  <si>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</si>
  <si>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</si>
  <si>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</si>
  <si>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</si>
  <si>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</si>
  <si>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</si>
  <si>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</si>
  <si>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</si>
  <si>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</si>
  <si>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</si>
  <si>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</si>
  <si>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</si>
  <si>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</si>
  <si>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</si>
  <si>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</si>
  <si>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</si>
  <si>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</si>
  <si>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</si>
  <si>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</si>
  <si>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</si>
  <si>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</si>
  <si>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</si>
  <si>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</si>
  <si>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</si>
  <si>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</si>
  <si>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</si>
  <si>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</si>
  <si>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</si>
  <si>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</si>
  <si>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</si>
  <si>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</si>
  <si>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</si>
  <si>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</si>
  <si>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</si>
  <si>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</si>
  <si>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</si>
  <si>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</si>
  <si>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</si>
  <si>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</si>
  <si>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</si>
  <si>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</si>
  <si>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</si>
  <si>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</si>
  <si>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</si>
  <si>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</si>
  <si>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</si>
  <si>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</si>
  <si>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</si>
  <si>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</si>
  <si>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</si>
  <si>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</si>
  <si>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</si>
  <si>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</si>
  <si>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</si>
  <si>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</si>
  <si>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</si>
  <si>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</si>
  <si>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</si>
  <si>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</si>
  <si>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</si>
  <si>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</si>
  <si>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</si>
  <si>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</si>
  <si>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</si>
  <si>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</si>
  <si>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</si>
  <si>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</si>
  <si>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</si>
  <si>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</si>
  <si>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</si>
  <si>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</si>
  <si>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</si>
  <si>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</si>
  <si>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</si>
  <si>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</si>
  <si>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</si>
  <si>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</si>
  <si>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</si>
  <si>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</si>
  <si>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</si>
  <si>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</si>
  <si>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</si>
  <si>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</si>
  <si>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</si>
  <si>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</si>
  <si>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</si>
  <si>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</si>
  <si>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</si>
  <si>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</si>
  <si>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</si>
  <si>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</si>
  <si>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</si>
  <si>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</si>
  <si>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</si>
  <si>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</si>
  <si>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</si>
  <si>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</si>
  <si>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</si>
  <si>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</si>
  <si>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</si>
  <si>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</si>
  <si>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</si>
  <si>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</si>
  <si>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</si>
  <si>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</si>
  <si>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</si>
  <si>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</si>
  <si>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</si>
  <si>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</si>
  <si>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</si>
  <si>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</si>
  <si>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</si>
  <si>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</si>
  <si>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</si>
  <si>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</si>
  <si>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</si>
  <si>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</si>
  <si>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</si>
  <si>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</si>
  <si>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</si>
  <si>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</si>
  <si>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</si>
  <si>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</si>
  <si>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</si>
  <si>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</si>
  <si>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</si>
  <si>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</si>
  <si>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</si>
  <si>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</si>
  <si>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</si>
  <si>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</si>
  <si>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</si>
  <si>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</si>
  <si>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</si>
  <si>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</si>
  <si>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</si>
  <si>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</si>
  <si>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</si>
  <si>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</si>
  <si>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</si>
  <si>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</si>
  <si>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</si>
  <si>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</si>
  <si>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</si>
  <si>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</si>
  <si>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</si>
  <si>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</si>
  <si>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</si>
  <si>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</si>
  <si>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</si>
  <si>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</si>
  <si>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</si>
  <si>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</si>
  <si>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</si>
  <si>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</si>
  <si>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</si>
  <si>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</si>
  <si>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</si>
  <si>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</si>
  <si>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</si>
  <si>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</si>
  <si>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</si>
  <si>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</si>
  <si>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</si>
  <si>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</si>
  <si>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</si>
  <si>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</si>
  <si>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</si>
  <si>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</si>
  <si>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</si>
  <si>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</si>
  <si>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</si>
  <si>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</si>
  <si>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</si>
  <si>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</si>
  <si>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</si>
  <si>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</si>
  <si>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</si>
  <si>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</si>
  <si>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</si>
  <si>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</si>
  <si>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</si>
  <si>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</si>
  <si>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</si>
  <si>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</si>
  <si>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</si>
  <si>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</si>
  <si>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</si>
  <si>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</si>
  <si>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</si>
  <si>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</si>
  <si>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</si>
  <si>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</si>
  <si>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</si>
  <si>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</si>
  <si>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</si>
  <si>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</si>
  <si>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</si>
  <si>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</si>
  <si>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</si>
  <si>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</si>
  <si>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</si>
  <si>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</si>
  <si>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</si>
  <si>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</si>
  <si>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</si>
  <si>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</si>
  <si>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</si>
  <si>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</si>
  <si>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</si>
  <si>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</si>
  <si>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</si>
  <si>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</si>
  <si>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</si>
  <si>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</si>
  <si>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</si>
  <si>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</si>
  <si>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</si>
  <si>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</si>
  <si>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</si>
  <si>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</si>
  <si>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</si>
  <si>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</si>
  <si>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</si>
  <si>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</si>
  <si>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</si>
  <si>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</si>
  <si>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</si>
  <si>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</si>
  <si>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</si>
  <si>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</si>
  <si>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</si>
  <si>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</si>
  <si>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</si>
  <si>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</si>
  <si>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</si>
  <si>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</si>
  <si>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</si>
  <si>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</si>
  <si>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</si>
  <si>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</si>
  <si>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</si>
  <si>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</si>
  <si>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</si>
  <si>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</si>
  <si>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</si>
  <si>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</si>
  <si>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</si>
  <si>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</si>
  <si>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</si>
  <si>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</si>
  <si>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</si>
  <si>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</si>
  <si>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</si>
  <si>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</si>
  <si>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</si>
  <si>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</si>
  <si>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</si>
  <si>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</si>
  <si>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</si>
  <si>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</si>
  <si>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</si>
  <si>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</si>
  <si>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</si>
  <si>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</si>
  <si>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</si>
  <si>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</si>
  <si>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</si>
  <si>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</si>
  <si>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</si>
  <si>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</si>
  <si>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</si>
  <si>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</si>
  <si>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</si>
  <si>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</si>
  <si>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</si>
  <si>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</si>
  <si>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</si>
  <si>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</si>
  <si>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</si>
  <si>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</si>
  <si>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</si>
  <si>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</si>
  <si>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</si>
  <si>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</si>
  <si>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</si>
  <si>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</si>
  <si>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</si>
  <si>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</si>
  <si>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</si>
  <si>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</si>
  <si>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</si>
  <si>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</si>
  <si>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</si>
  <si>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</si>
  <si>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</si>
  <si>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</si>
  <si>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</si>
  <si>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</si>
  <si>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</si>
  <si>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</si>
  <si>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</si>
  <si>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</si>
  <si>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</si>
  <si>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</si>
  <si>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</si>
  <si>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</si>
  <si>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</si>
  <si>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</si>
  <si>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</si>
  <si>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</si>
  <si>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</si>
  <si>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</si>
  <si>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</si>
  <si>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</si>
  <si>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</si>
  <si>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</si>
  <si>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</si>
  <si>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</si>
  <si>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</si>
  <si>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</si>
  <si>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</si>
  <si>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</si>
  <si>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</si>
  <si>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</si>
  <si>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</si>
  <si>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</si>
  <si>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</si>
  <si>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</si>
  <si>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</si>
  <si>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</si>
  <si>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</si>
  <si>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</si>
  <si>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</si>
  <si>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</si>
  <si>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</si>
  <si>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</si>
  <si>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</si>
  <si>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</si>
  <si>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</si>
  <si>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</si>
  <si>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</si>
  <si>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</si>
  <si>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</si>
  <si>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</si>
  <si>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</si>
  <si>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</si>
  <si>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</si>
  <si>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</si>
  <si>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</si>
  <si>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</si>
  <si>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</si>
  <si>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</si>
  <si>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</si>
  <si>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</si>
  <si>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</si>
  <si>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</si>
  <si>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</si>
  <si>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</si>
  <si>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</si>
  <si>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</si>
  <si>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</si>
  <si>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</si>
  <si>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</si>
  <si>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</si>
  <si>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</si>
  <si>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</si>
  <si>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</si>
  <si>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</si>
  <si>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</si>
  <si>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</si>
  <si>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</si>
  <si>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</si>
  <si>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</si>
  <si>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</si>
  <si>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</si>
  <si>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</si>
  <si>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</si>
  <si>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</si>
  <si>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</si>
  <si>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</si>
  <si>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</si>
  <si>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</si>
  <si>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</si>
  <si>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</si>
  <si>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</si>
  <si>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</si>
  <si>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</si>
  <si>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</si>
  <si>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</si>
  <si>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</si>
  <si>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</si>
  <si>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</si>
  <si>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</si>
  <si>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</si>
  <si>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</si>
  <si>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</si>
  <si>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</si>
  <si>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</si>
  <si>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</si>
  <si>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</si>
  <si>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</si>
  <si>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</si>
  <si>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</si>
  <si>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</si>
  <si>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</si>
  <si>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</si>
  <si>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</si>
  <si>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</si>
  <si>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</si>
  <si>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</si>
  <si>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</si>
  <si>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</si>
  <si>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</si>
  <si>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</si>
  <si>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</si>
  <si>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</si>
  <si>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</si>
  <si>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</si>
  <si>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</si>
  <si>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</si>
  <si>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</si>
  <si>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</si>
  <si>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</si>
  <si>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</si>
  <si>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</si>
  <si>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</si>
  <si>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</si>
  <si>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</si>
  <si>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</si>
  <si>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</si>
  <si>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</si>
  <si>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</si>
  <si>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</si>
  <si>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</si>
  <si>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</si>
  <si>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</si>
  <si>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</si>
  <si>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</si>
  <si>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</si>
  <si>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</si>
  <si>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</si>
  <si>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</si>
  <si>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</si>
  <si>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</si>
  <si>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</si>
  <si>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</si>
  <si>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</si>
  <si>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</si>
  <si>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</si>
  <si>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</si>
  <si>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</si>
  <si>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</si>
  <si>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</si>
  <si>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</si>
  <si>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</si>
  <si>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</si>
  <si>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</si>
  <si>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</si>
  <si>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</si>
  <si>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</si>
  <si>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</si>
  <si>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</si>
  <si>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</si>
  <si>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</si>
  <si>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</si>
  <si>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</si>
  <si>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</si>
  <si>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</si>
  <si>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</si>
  <si>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</si>
  <si>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</si>
  <si>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</si>
  <si>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</si>
  <si>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</si>
  <si>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</si>
  <si>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</si>
  <si>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</si>
  <si>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</si>
  <si>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</si>
  <si>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</si>
  <si>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</si>
  <si>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</si>
  <si>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</si>
  <si>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</si>
  <si>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</si>
  <si>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</si>
  <si>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</si>
  <si>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</si>
  <si>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</si>
  <si>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</si>
  <si>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</si>
  <si>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</si>
  <si>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</si>
  <si>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</si>
  <si>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</si>
  <si>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</si>
  <si>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</si>
  <si>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</si>
  <si>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</si>
  <si>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</si>
  <si>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</si>
  <si>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</si>
  <si>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</si>
  <si>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</si>
  <si>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</si>
  <si>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</si>
  <si>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</si>
  <si>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</si>
  <si>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</si>
  <si>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</si>
  <si>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</si>
  <si>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</si>
  <si>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</si>
  <si>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</si>
  <si>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</si>
  <si>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</si>
  <si>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</si>
  <si>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</si>
  <si>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</si>
  <si>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</si>
  <si>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</si>
  <si>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</si>
  <si>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</si>
  <si>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</si>
  <si>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</si>
  <si>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</si>
  <si>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</si>
  <si>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</si>
  <si>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</si>
  <si>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</si>
  <si>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</si>
  <si>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</si>
  <si>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</si>
  <si>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</si>
  <si>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</si>
  <si>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</si>
  <si>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</si>
  <si>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</si>
  <si>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</si>
  <si>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</si>
  <si>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</si>
  <si>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</si>
  <si>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</si>
  <si>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</si>
  <si>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</si>
  <si>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</si>
  <si>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</si>
  <si>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</si>
  <si>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</si>
  <si>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</si>
  <si>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</si>
  <si>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</si>
  <si>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</si>
  <si>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</si>
  <si>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</si>
  <si>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</si>
  <si>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</si>
  <si>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</si>
  <si>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</si>
  <si>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</si>
  <si>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</si>
  <si>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</si>
  <si>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</si>
  <si>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</si>
  <si>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</si>
  <si>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</si>
  <si>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</si>
  <si>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</si>
  <si>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</si>
  <si>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</si>
  <si>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</si>
  <si>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</si>
  <si>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</si>
  <si>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</si>
  <si>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</si>
  <si>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</si>
  <si>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</si>
  <si>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</si>
  <si>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</si>
  <si>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</si>
  <si>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</si>
  <si>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</si>
  <si>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</si>
  <si>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</si>
  <si>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</si>
  <si>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</si>
  <si>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</si>
  <si>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</si>
  <si>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</si>
  <si>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</si>
  <si>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</si>
  <si>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</si>
  <si>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</si>
  <si>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</si>
  <si>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</si>
  <si>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</si>
  <si>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</si>
  <si>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</si>
  <si>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</si>
  <si>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</si>
  <si>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</si>
  <si>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</si>
  <si>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</si>
  <si>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</si>
  <si>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</si>
  <si>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</si>
  <si>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</si>
  <si>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</si>
  <si>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</si>
  <si>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</si>
  <si>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</si>
  <si>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</si>
  <si>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</si>
  <si>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</si>
  <si>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</si>
  <si>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</si>
  <si>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</si>
  <si>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</si>
  <si>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</si>
  <si>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</si>
  <si>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</si>
  <si>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</si>
  <si>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</si>
  <si>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</si>
  <si>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</si>
  <si>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</si>
  <si>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</si>
  <si>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</si>
  <si>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</si>
  <si>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</si>
  <si>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</si>
  <si>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</si>
  <si>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</si>
  <si>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</si>
  <si>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</si>
  <si>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</si>
  <si>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</si>
  <si>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</si>
  <si>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</si>
  <si>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</si>
  <si>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</si>
  <si>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</si>
  <si>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</si>
  <si>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</si>
  <si>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</si>
  <si>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</si>
  <si>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</si>
  <si>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</si>
  <si>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</si>
  <si>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</si>
  <si>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</si>
  <si>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</si>
  <si>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</si>
  <si>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</si>
  <si>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</si>
  <si>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</si>
  <si>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</si>
  <si>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</si>
  <si>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</si>
  <si>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</si>
  <si>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</si>
  <si>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</si>
  <si>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</si>
  <si>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</si>
  <si>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</si>
  <si>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</si>
  <si>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</si>
  <si>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</si>
  <si>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</si>
  <si>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</si>
  <si>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</si>
  <si>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</si>
  <si>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</si>
  <si>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</si>
  <si>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</si>
  <si>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</si>
  <si>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</si>
  <si>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</si>
  <si>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</si>
  <si>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</si>
  <si>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</si>
  <si>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</si>
  <si>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</si>
  <si>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</si>
  <si>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</si>
  <si>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</si>
  <si>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</si>
  <si>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</si>
  <si>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</si>
  <si>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</si>
  <si>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</si>
  <si>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</si>
  <si>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</si>
  <si>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</si>
  <si>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</si>
  <si>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</si>
  <si>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</si>
  <si>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</si>
  <si>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</si>
  <si>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</si>
  <si>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</si>
  <si>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</si>
  <si>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</si>
  <si>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</si>
  <si>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</si>
  <si>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</si>
  <si>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</si>
  <si>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</si>
  <si>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</si>
  <si>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</si>
  <si>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</si>
  <si>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</si>
  <si>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</si>
  <si>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</si>
  <si>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</si>
  <si>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</si>
  <si>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</si>
  <si>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</si>
  <si>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</si>
  <si>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</si>
  <si>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</si>
  <si>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</si>
  <si>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</si>
  <si>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</si>
  <si>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</si>
  <si>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</si>
  <si>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</si>
  <si>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</si>
  <si>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</si>
  <si>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</si>
  <si>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</si>
  <si>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</si>
  <si>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</si>
  <si>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</si>
  <si>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</si>
  <si>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</si>
  <si>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</si>
  <si>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</si>
  <si>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</si>
  <si>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</si>
  <si>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</si>
  <si>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</si>
  <si>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</si>
  <si>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</si>
  <si>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</si>
  <si>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</si>
  <si>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</si>
  <si>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</si>
  <si>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</si>
  <si>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</si>
  <si>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</si>
  <si>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</si>
  <si>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</si>
  <si>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</si>
  <si>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</si>
  <si>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</si>
  <si>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</si>
  <si>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</si>
  <si>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</si>
  <si>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</si>
  <si>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</si>
  <si>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</si>
  <si>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</si>
  <si>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</si>
  <si>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</si>
  <si>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</si>
  <si>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</si>
  <si>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</si>
  <si>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</si>
  <si>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</si>
  <si>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</si>
  <si>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</si>
  <si>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</si>
  <si>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</si>
  <si>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</si>
  <si>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</si>
  <si>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</si>
  <si>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</si>
  <si>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</si>
  <si>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</si>
  <si>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</si>
  <si>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</si>
  <si>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</si>
  <si>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</si>
  <si>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</si>
  <si>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</si>
  <si>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</si>
  <si>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</si>
  <si>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</si>
  <si>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</si>
  <si>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</si>
  <si>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</si>
  <si>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</si>
  <si>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</si>
  <si>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</si>
  <si>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</si>
  <si>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</si>
  <si>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</si>
  <si>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</si>
  <si>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</si>
  <si>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</si>
  <si>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</si>
  <si>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</si>
  <si>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</si>
  <si>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</si>
  <si>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</si>
  <si>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</si>
  <si>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</si>
  <si>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</si>
  <si>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</si>
  <si>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</si>
  <si>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</si>
  <si>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</si>
  <si>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</si>
  <si>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</si>
  <si>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</si>
  <si>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</si>
  <si>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</si>
  <si>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</si>
  <si>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</si>
  <si>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</si>
  <si>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</si>
  <si>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</si>
  <si>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</si>
  <si>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</si>
  <si>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</si>
  <si>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</si>
  <si>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</si>
  <si>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</si>
  <si>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</si>
  <si>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</si>
  <si>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</si>
  <si>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</si>
  <si>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</si>
  <si>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</si>
  <si>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</si>
  <si>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</si>
  <si>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</si>
  <si>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</si>
  <si>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</si>
  <si>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</si>
  <si>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</si>
  <si>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</si>
  <si>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</si>
  <si>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</si>
  <si>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</si>
  <si>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</si>
  <si>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</si>
  <si>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</si>
  <si>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</si>
  <si>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</si>
  <si>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</si>
  <si>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</si>
  <si>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</si>
  <si>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</si>
  <si>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</si>
  <si>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</si>
  <si>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</si>
  <si>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</si>
  <si>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</si>
  <si>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</si>
  <si>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</si>
  <si>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</si>
  <si>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</si>
  <si>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</si>
  <si>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</si>
  <si>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</si>
  <si>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</si>
  <si>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</si>
  <si>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</si>
  <si>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</si>
  <si>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</si>
  <si>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</si>
  <si>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</si>
  <si>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</si>
  <si>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</si>
  <si>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</si>
  <si>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</si>
  <si>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</si>
  <si>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</si>
  <si>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</si>
  <si>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</si>
  <si>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</si>
  <si>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</si>
  <si>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</si>
  <si>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</si>
  <si>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</si>
  <si>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</si>
  <si>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</si>
  <si>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</si>
  <si>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</si>
  <si>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</si>
  <si>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</si>
  <si>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</si>
  <si>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</si>
  <si>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</si>
  <si>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</si>
  <si>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</si>
  <si>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</si>
  <si>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</si>
  <si>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</si>
  <si>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</si>
  <si>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</si>
  <si>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</si>
  <si>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</si>
  <si>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</si>
  <si>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</si>
  <si>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</si>
  <si>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</si>
  <si>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</si>
  <si>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</si>
  <si>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</si>
  <si>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</si>
  <si>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</si>
  <si>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</si>
  <si>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</si>
  <si>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</si>
  <si>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</si>
  <si>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</si>
  <si>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</si>
  <si>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</si>
  <si>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</si>
  <si>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</si>
  <si>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</si>
  <si>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</si>
  <si>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</si>
  <si>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</si>
  <si>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</si>
  <si>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</si>
  <si>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</si>
  <si>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</si>
  <si>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</si>
  <si>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</si>
  <si>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</si>
  <si>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</si>
  <si>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</si>
  <si>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</si>
  <si>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</si>
  <si>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</si>
  <si>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</si>
  <si>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</si>
  <si>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</si>
  <si>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</si>
  <si>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</si>
  <si>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</si>
  <si>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</si>
  <si>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</si>
  <si>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</si>
  <si>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</si>
  <si>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</si>
  <si>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</si>
  <si>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</si>
  <si>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</si>
  <si>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</si>
  <si>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</si>
  <si>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</si>
  <si>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</si>
  <si>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</si>
  <si>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</si>
  <si>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</si>
  <si>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</si>
  <si>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</si>
  <si>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</si>
  <si>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</si>
  <si>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</si>
  <si>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</si>
  <si>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</si>
  <si>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</si>
  <si>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</si>
  <si>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</si>
  <si>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</si>
  <si>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</si>
  <si>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</si>
  <si>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</si>
  <si>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</si>
  <si>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</si>
  <si>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</si>
  <si>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</si>
  <si>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</si>
  <si>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</si>
  <si>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</si>
  <si>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</si>
  <si>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</si>
  <si>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</si>
  <si>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</si>
  <si>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</si>
  <si>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</si>
  <si>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</si>
  <si>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</si>
  <si>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</si>
  <si>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</si>
  <si>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</si>
  <si>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</si>
  <si>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</si>
  <si>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</si>
  <si>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</si>
  <si>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</si>
  <si>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</si>
  <si>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</si>
  <si>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</si>
  <si>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</si>
  <si>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</si>
  <si>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</si>
  <si>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</si>
  <si>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</si>
  <si>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</si>
  <si>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</si>
  <si>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</si>
  <si>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</si>
  <si>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</si>
  <si>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</si>
  <si>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</si>
  <si>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</si>
  <si>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</si>
  <si>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</si>
  <si>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</si>
  <si>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</si>
  <si>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</si>
  <si>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</si>
  <si>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</si>
  <si>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</si>
  <si>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</si>
  <si>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</si>
  <si>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</si>
  <si>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</si>
  <si>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</si>
  <si>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</si>
  <si>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</si>
  <si>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</si>
  <si>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</si>
  <si>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</si>
  <si>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</si>
  <si>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</si>
  <si>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</si>
  <si>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</si>
  <si>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</si>
  <si>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</si>
  <si>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</si>
  <si>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</si>
  <si>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</si>
  <si>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</si>
  <si>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</si>
  <si>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</si>
  <si>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</si>
  <si>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</si>
  <si>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</si>
  <si>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</si>
  <si>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</si>
  <si>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</si>
  <si>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</si>
  <si>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</si>
  <si>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</si>
  <si>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</si>
  <si>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</si>
  <si>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</si>
  <si>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</si>
  <si>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</si>
  <si>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</si>
  <si>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</si>
  <si>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</si>
  <si>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</si>
  <si>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</si>
  <si>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</si>
  <si>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</si>
  <si>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</si>
  <si>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</si>
  <si>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</si>
  <si>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</si>
  <si>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</si>
  <si>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</si>
  <si>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</si>
  <si>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</si>
  <si>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</si>
  <si>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</si>
  <si>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</si>
  <si>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</si>
  <si>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</si>
  <si>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</si>
  <si>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</si>
  <si>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</si>
  <si>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</si>
  <si>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</si>
  <si>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</si>
  <si>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</si>
  <si>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</si>
  <si>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</si>
  <si>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</si>
  <si>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</si>
  <si>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</si>
  <si>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</si>
  <si>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</si>
  <si>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</si>
  <si>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</si>
  <si>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</si>
  <si>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</si>
  <si>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</si>
  <si>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</si>
  <si>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</si>
  <si>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</si>
  <si>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</si>
  <si>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</si>
  <si>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</si>
  <si>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</si>
  <si>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</si>
  <si>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</si>
  <si>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</si>
  <si>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</si>
  <si>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</si>
  <si>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</si>
  <si>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</si>
  <si>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</si>
  <si>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</si>
  <si>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</si>
  <si>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</si>
  <si>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</si>
  <si>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</si>
  <si>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</si>
  <si>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</si>
  <si>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</si>
  <si>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</si>
  <si>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</si>
  <si>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</si>
  <si>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</si>
  <si>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</si>
  <si>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</si>
  <si>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</si>
  <si>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</si>
  <si>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</si>
  <si>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</si>
  <si>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</si>
  <si>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</si>
  <si>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</si>
  <si>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</si>
  <si>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</si>
  <si>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</si>
  <si>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</si>
  <si>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</si>
  <si>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</si>
  <si>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</si>
  <si>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</si>
  <si>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</si>
  <si>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</si>
  <si>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</si>
  <si>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</si>
  <si>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</si>
  <si>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</si>
  <si>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</si>
  <si>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</si>
  <si>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</si>
  <si>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</si>
  <si>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</si>
  <si>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</si>
  <si>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</si>
  <si>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</si>
  <si>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</si>
  <si>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</si>
  <si>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</si>
  <si>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</si>
  <si>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</si>
  <si>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</si>
  <si>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</si>
  <si>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</si>
  <si>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</si>
  <si>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</si>
  <si>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</si>
  <si>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</si>
  <si>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</si>
  <si>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</si>
  <si>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</si>
  <si>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</si>
  <si>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</si>
  <si>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</si>
  <si>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</si>
  <si>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</si>
  <si>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</si>
  <si>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</si>
  <si>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</si>
  <si>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</si>
  <si>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</si>
  <si>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</si>
  <si>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</si>
  <si>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</si>
  <si>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</si>
  <si>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</si>
  <si>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</si>
  <si>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</si>
  <si>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</si>
  <si>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</si>
  <si>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</si>
  <si>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</si>
  <si>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</si>
  <si>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</si>
  <si>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</si>
  <si>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</si>
  <si>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</si>
  <si>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</si>
  <si>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</si>
  <si>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</si>
  <si>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</si>
  <si>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</si>
  <si>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</si>
  <si>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</si>
  <si>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</si>
  <si>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</si>
  <si>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</si>
  <si>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</si>
  <si>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</si>
  <si>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</si>
  <si>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</si>
  <si>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</si>
  <si>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</si>
  <si>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</si>
  <si>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</si>
  <si>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</si>
  <si>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</si>
  <si>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</si>
  <si>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</si>
  <si>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</si>
  <si>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</si>
  <si>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</si>
  <si>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</si>
  <si>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</si>
  <si>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</si>
  <si>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</si>
  <si>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</si>
  <si>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</si>
  <si>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</si>
  <si>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</si>
  <si>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</si>
  <si>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</si>
  <si>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</si>
  <si>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</si>
  <si>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</si>
  <si>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</si>
  <si>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</si>
  <si>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</si>
  <si>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</si>
  <si>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</si>
  <si>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</si>
  <si>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</si>
  <si>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</si>
  <si>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</si>
  <si>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</si>
  <si>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</si>
  <si>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</si>
  <si>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</si>
  <si>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</si>
  <si>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</si>
  <si>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</si>
  <si>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</si>
  <si>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</si>
  <si>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</si>
  <si>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</si>
  <si>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</si>
  <si>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</si>
  <si>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</si>
  <si>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</si>
  <si>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</si>
  <si>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</si>
  <si>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</si>
  <si>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</si>
  <si>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</si>
  <si>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</si>
  <si>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</si>
  <si>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</si>
  <si>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</si>
  <si>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</si>
  <si>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</si>
  <si>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</si>
  <si>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</si>
  <si>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</si>
  <si>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</si>
  <si>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</si>
  <si>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</si>
  <si>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</si>
  <si>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</si>
  <si>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</si>
  <si>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</si>
  <si>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</si>
  <si>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</si>
  <si>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</si>
  <si>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</si>
  <si>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</si>
  <si>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</si>
  <si>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</si>
  <si>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</si>
  <si>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</si>
  <si>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</si>
  <si>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</si>
  <si>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</si>
  <si>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</si>
  <si>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</si>
  <si>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</si>
  <si>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</si>
  <si>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</si>
  <si>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</si>
  <si>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</si>
  <si>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</si>
  <si>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</si>
  <si>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</si>
  <si>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</si>
  <si>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</si>
  <si>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</si>
  <si>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</si>
  <si>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</si>
  <si>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</si>
  <si>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</si>
  <si>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</si>
  <si>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</si>
  <si>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</si>
  <si>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</si>
  <si>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</si>
  <si>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</si>
  <si>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</si>
  <si>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</si>
  <si>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</si>
  <si>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</si>
  <si>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</si>
  <si>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</si>
  <si>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</si>
  <si>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</si>
  <si>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</si>
  <si>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</si>
  <si>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</si>
  <si>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</si>
  <si>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</si>
  <si>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</si>
  <si>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</si>
  <si>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</si>
  <si>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</si>
  <si>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</si>
  <si>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</si>
  <si>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</si>
  <si>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</si>
  <si>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</si>
  <si>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</si>
  <si>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</si>
  <si>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</si>
  <si>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</si>
  <si>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</si>
  <si>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</si>
  <si>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</si>
  <si>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</si>
  <si>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</si>
  <si>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</si>
  <si>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</si>
  <si>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</si>
  <si>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</si>
  <si>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</si>
  <si>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</si>
  <si>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</si>
  <si>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</si>
  <si>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</si>
  <si>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</si>
  <si>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</si>
  <si>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</si>
  <si>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</si>
  <si>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</si>
  <si>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</si>
  <si>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</si>
  <si>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</si>
  <si>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</si>
  <si>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</si>
  <si>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</si>
  <si>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</si>
  <si>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</si>
  <si>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</si>
  <si>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</si>
  <si>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</si>
  <si>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</si>
  <si>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</si>
  <si>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</si>
  <si>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</si>
  <si>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</si>
  <si>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</si>
  <si>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</si>
  <si>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</si>
  <si>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</si>
  <si>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</si>
  <si>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</si>
  <si>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</si>
  <si>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</si>
  <si>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</si>
  <si>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</si>
  <si>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</si>
  <si>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</si>
  <si>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</si>
  <si>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</si>
  <si>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</si>
  <si>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</si>
  <si>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</si>
  <si>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</si>
  <si>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</si>
  <si>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</si>
  <si>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</si>
  <si>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</si>
  <si>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</si>
  <si>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</si>
  <si>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</si>
  <si>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</si>
  <si>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</si>
  <si>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</si>
  <si>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</si>
  <si>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</si>
  <si>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</si>
  <si>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</si>
  <si>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</si>
  <si>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</si>
  <si>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</si>
  <si>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</si>
  <si>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</si>
  <si>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</si>
  <si>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</si>
  <si>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</si>
  <si>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</si>
  <si>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</si>
  <si>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</si>
  <si>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</si>
  <si>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</si>
  <si>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</si>
  <si>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</si>
  <si>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</si>
  <si>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</si>
  <si>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</si>
  <si>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</si>
  <si>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</si>
  <si>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</si>
  <si>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</si>
  <si>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</si>
  <si>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</si>
  <si>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</si>
  <si>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</si>
  <si>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</si>
  <si>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</si>
  <si>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</si>
  <si>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</si>
  <si>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</si>
  <si>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</si>
  <si>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</si>
  <si>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</si>
  <si>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</si>
  <si>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</si>
  <si>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</si>
  <si>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</si>
  <si>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</si>
  <si>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</si>
  <si>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</si>
  <si>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</si>
  <si>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</si>
  <si>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</si>
  <si>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</si>
  <si>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</si>
  <si>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</si>
  <si>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</si>
  <si>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</si>
  <si>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</si>
  <si>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</si>
  <si>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</si>
  <si>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</si>
  <si>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</si>
  <si>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</si>
  <si>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</si>
  <si>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</si>
  <si>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</si>
  <si>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</si>
  <si>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</si>
  <si>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</si>
  <si>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</si>
  <si>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</si>
  <si>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</si>
  <si>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</si>
  <si>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</si>
  <si>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</si>
  <si>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</si>
  <si>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</si>
  <si>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</si>
  <si>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</si>
  <si>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</si>
  <si>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</si>
  <si>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</si>
  <si>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</si>
  <si>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</si>
  <si>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</si>
  <si>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</si>
  <si>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</si>
  <si>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</si>
  <si>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</si>
  <si>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</si>
  <si>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</si>
  <si>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</si>
  <si>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</si>
  <si>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</si>
  <si>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</si>
  <si>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</si>
  <si>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</si>
  <si>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</si>
  <si>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</si>
  <si>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</si>
  <si>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</si>
  <si>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</si>
  <si>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</si>
  <si>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</si>
  <si>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</si>
  <si>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</si>
  <si>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</si>
  <si>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</si>
  <si>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</si>
  <si>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</si>
  <si>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</si>
  <si>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</si>
  <si>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</si>
  <si>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</si>
  <si>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</si>
  <si>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</si>
  <si>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</si>
  <si>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</si>
  <si>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</si>
  <si>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</si>
  <si>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</si>
  <si>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</si>
  <si>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</si>
  <si>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</si>
  <si>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</si>
  <si>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</si>
  <si>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</si>
  <si>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</si>
  <si>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</si>
  <si>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</si>
  <si>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</si>
  <si>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</si>
  <si>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</si>
  <si>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</si>
  <si>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</si>
  <si>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</si>
  <si>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</si>
  <si>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</si>
  <si>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</si>
  <si>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</si>
  <si>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</si>
  <si>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</si>
  <si>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</si>
  <si>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</si>
  <si>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</si>
  <si>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</si>
  <si>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</si>
  <si>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</si>
  <si>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</si>
  <si>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</si>
  <si>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</si>
  <si>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</si>
  <si>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</si>
  <si>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</si>
  <si>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</si>
  <si>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</si>
  <si>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</si>
  <si>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</si>
  <si>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</si>
  <si>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</si>
  <si>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</si>
  <si>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</si>
  <si>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</si>
  <si>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</si>
  <si>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</si>
  <si>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</si>
  <si>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</si>
  <si>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</si>
  <si>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</si>
  <si>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</si>
  <si>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</si>
  <si>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</si>
  <si>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</si>
  <si>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</si>
  <si>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</si>
  <si>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</si>
  <si>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</si>
  <si>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</si>
  <si>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</si>
  <si>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</si>
  <si>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</si>
  <si>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</si>
  <si>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</si>
  <si>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</si>
  <si>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</si>
  <si>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</si>
  <si>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</si>
  <si>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</si>
  <si>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</si>
  <si>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</si>
  <si>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</si>
  <si>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</si>
  <si>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</si>
  <si>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</si>
  <si>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</si>
  <si>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</si>
  <si>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</si>
  <si>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</si>
  <si>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</si>
  <si>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</si>
  <si>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</si>
  <si>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</si>
  <si>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</si>
  <si>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</si>
  <si>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</si>
  <si>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</si>
  <si>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</si>
  <si>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</si>
  <si>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</si>
  <si>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</si>
  <si>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</si>
  <si>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</si>
  <si>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</si>
  <si>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</si>
  <si>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</si>
  <si>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</si>
  <si>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</si>
  <si>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</si>
  <si>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</si>
  <si>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</si>
  <si>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</si>
  <si>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</si>
  <si>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</si>
  <si>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</si>
  <si>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</si>
  <si>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</si>
  <si>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</si>
  <si>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</si>
  <si>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</si>
  <si>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</si>
  <si>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</si>
  <si>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</si>
  <si>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</si>
  <si>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</si>
  <si>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</si>
  <si>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</si>
  <si>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</si>
  <si>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</si>
  <si>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</si>
  <si>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</si>
  <si>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</si>
  <si>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</si>
  <si>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</si>
  <si>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</si>
  <si>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</si>
  <si>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</si>
  <si>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</si>
  <si>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</si>
  <si>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</si>
  <si>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</si>
  <si>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</si>
  <si>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</si>
  <si>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</si>
  <si>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</si>
  <si>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</si>
  <si>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</si>
  <si>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</si>
  <si>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</si>
  <si>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</si>
  <si>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</si>
  <si>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</si>
  <si>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</si>
  <si>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</si>
  <si>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</si>
  <si>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</si>
  <si>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</si>
  <si>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</si>
  <si>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</si>
  <si>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</si>
  <si>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</si>
  <si>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</si>
  <si>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</si>
  <si>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</si>
  <si>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</si>
  <si>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</si>
  <si>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</si>
  <si>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</si>
  <si>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</si>
  <si>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</si>
  <si>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</si>
  <si>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</si>
  <si>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</si>
  <si>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</si>
  <si>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</si>
  <si>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</si>
  <si>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</si>
  <si>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</si>
  <si>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</si>
  <si>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</si>
  <si>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</si>
  <si>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</si>
  <si>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</si>
  <si>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</si>
  <si>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</si>
  <si>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</si>
  <si>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</si>
  <si>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</si>
  <si>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</si>
  <si>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</si>
  <si>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</si>
  <si>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</si>
  <si>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</si>
  <si>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</si>
  <si>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</si>
  <si>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</si>
  <si>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</si>
  <si>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</si>
  <si>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</si>
  <si>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</si>
  <si>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</si>
  <si>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</si>
  <si>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</si>
  <si>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</si>
  <si>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</si>
  <si>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</si>
  <si>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</si>
  <si>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</si>
  <si>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</si>
  <si>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</si>
  <si>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</si>
  <si>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</si>
  <si>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</si>
  <si>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</si>
  <si>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</si>
  <si>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</si>
  <si>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</si>
  <si>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</si>
  <si>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</si>
  <si>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</si>
  <si>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</si>
  <si>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</si>
  <si>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</si>
  <si>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</si>
  <si>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</si>
  <si>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</si>
  <si>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</si>
  <si>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</si>
  <si>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</si>
  <si>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</si>
  <si>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</si>
  <si>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</si>
  <si>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</si>
  <si>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</si>
  <si>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</si>
  <si>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</si>
  <si>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</si>
  <si>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</si>
  <si>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</si>
  <si>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</si>
  <si>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</si>
  <si>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</si>
  <si>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</si>
  <si>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</si>
  <si>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</si>
  <si>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</si>
  <si>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</si>
  <si>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</si>
  <si>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</si>
  <si>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</si>
  <si>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</si>
  <si>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</si>
  <si>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</si>
  <si>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</si>
  <si>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</si>
  <si>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</si>
  <si>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</si>
  <si>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</si>
  <si>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</si>
  <si>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</si>
  <si>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</si>
  <si>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</si>
  <si>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</si>
  <si>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</si>
  <si>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</si>
  <si>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</si>
  <si>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</si>
  <si>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</si>
  <si>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</si>
  <si>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</si>
  <si>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</si>
  <si>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</si>
  <si>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</si>
  <si>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</si>
  <si>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</si>
  <si>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</si>
  <si>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</si>
  <si>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</si>
  <si>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</si>
  <si>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</si>
  <si>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</si>
  <si>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</si>
  <si>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</si>
  <si>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</si>
  <si>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</si>
  <si>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</si>
  <si>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</si>
  <si>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</si>
  <si>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</si>
  <si>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</si>
  <si>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</si>
  <si>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</si>
  <si>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</si>
  <si>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</si>
  <si>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</si>
  <si>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</si>
  <si>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</si>
  <si>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</si>
  <si>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</si>
  <si>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</si>
  <si>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</si>
  <si>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</si>
  <si>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</si>
  <si>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</si>
  <si>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</si>
  <si>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</si>
  <si>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</si>
  <si>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</si>
  <si>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</si>
  <si>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</si>
  <si>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</si>
  <si>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</si>
  <si>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</si>
  <si>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</si>
  <si>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</si>
  <si>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</si>
  <si>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</si>
  <si>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</si>
  <si>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</si>
  <si>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</si>
  <si>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</si>
  <si>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</si>
  <si>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</si>
  <si>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</si>
  <si>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</si>
  <si>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</si>
  <si>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</si>
  <si>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</si>
  <si>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</si>
  <si>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</si>
  <si>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</si>
  <si>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</si>
  <si>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</si>
  <si>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</si>
  <si>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</si>
  <si>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</si>
  <si>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</si>
  <si>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</si>
  <si>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</si>
  <si>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</si>
  <si>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</si>
  <si>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</si>
  <si>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</si>
  <si>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</si>
  <si>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</si>
  <si>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</si>
  <si>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</si>
  <si>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</si>
  <si>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</si>
  <si>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</si>
  <si>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</si>
  <si>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</si>
  <si>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</si>
  <si>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</si>
  <si>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</si>
  <si>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</si>
  <si>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</si>
  <si>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</si>
  <si>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</si>
  <si>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</si>
  <si>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</si>
  <si>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</si>
  <si>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</si>
  <si>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</si>
  <si>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</si>
  <si>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</si>
  <si>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</si>
  <si>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</si>
  <si>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</si>
  <si>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</si>
  <si>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</si>
  <si>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</si>
  <si>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</si>
  <si>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</si>
  <si>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</si>
  <si>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</si>
  <si>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</si>
  <si>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</si>
  <si>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</si>
  <si>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</si>
  <si>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</si>
  <si>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</si>
  <si>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</si>
  <si>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</si>
  <si>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</si>
  <si>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</si>
  <si>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</si>
  <si>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</si>
  <si>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</si>
  <si>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</si>
  <si>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</si>
  <si>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</si>
  <si>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</si>
  <si>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</si>
  <si>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</si>
  <si>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</si>
  <si>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</si>
  <si>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</si>
  <si>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</si>
  <si>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</si>
  <si>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</si>
  <si>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</si>
  <si>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</si>
  <si>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</si>
  <si>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</si>
  <si>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</si>
  <si>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</si>
  <si>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</si>
  <si>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</si>
  <si>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</si>
  <si>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</si>
  <si>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</si>
  <si>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</si>
  <si>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</si>
  <si>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</si>
  <si>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</si>
  <si>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</si>
  <si>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</si>
  <si>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</si>
  <si>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</si>
  <si>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</si>
  <si>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</si>
  <si>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</si>
  <si>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</si>
  <si>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</si>
  <si>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</si>
  <si>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</si>
  <si>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</si>
  <si>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</si>
  <si>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</si>
  <si>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</si>
  <si>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</si>
  <si>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</si>
  <si>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</si>
  <si>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</si>
  <si>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</si>
  <si>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</si>
  <si>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</si>
  <si>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</si>
  <si>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</si>
  <si>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</si>
  <si>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</si>
  <si>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</si>
  <si>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</si>
  <si>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</si>
  <si>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</si>
  <si>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</si>
  <si>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</si>
  <si>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</si>
  <si>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</si>
  <si>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</si>
  <si>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</si>
  <si>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</si>
  <si>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</si>
  <si>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</si>
  <si>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</si>
  <si>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</si>
  <si>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</si>
  <si>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</si>
  <si>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</si>
  <si>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</si>
  <si>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</si>
  <si>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</si>
  <si>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</si>
  <si>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</si>
  <si>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</si>
  <si>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</si>
  <si>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</si>
  <si>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</si>
  <si>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</si>
  <si>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</si>
  <si>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</si>
  <si>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</si>
  <si>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</si>
  <si>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</si>
  <si>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</si>
  <si>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</si>
  <si>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</si>
  <si>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</si>
  <si>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</si>
  <si>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</si>
  <si>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</si>
  <si>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</si>
  <si>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</si>
  <si>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</si>
  <si>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</si>
  <si>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</si>
  <si>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</si>
  <si>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</si>
  <si>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</si>
  <si>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</si>
  <si>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</si>
  <si>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</si>
  <si>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</si>
  <si>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</si>
  <si>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</si>
  <si>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</si>
  <si>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</si>
  <si>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</si>
  <si>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</si>
  <si>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</si>
  <si>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</si>
  <si>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</si>
  <si>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</si>
  <si>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</si>
  <si>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</si>
  <si>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</si>
  <si>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</si>
  <si>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</si>
  <si>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</si>
  <si>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</si>
  <si>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</si>
  <si>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</si>
  <si>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</si>
  <si>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</si>
  <si>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</si>
  <si>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</si>
  <si>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</si>
  <si>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</si>
  <si>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</si>
  <si>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</si>
  <si>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</si>
  <si>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</si>
  <si>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</si>
  <si>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</si>
  <si>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</si>
  <si>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</si>
  <si>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</si>
  <si>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</si>
  <si>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</si>
  <si>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</si>
  <si>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</si>
  <si>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</si>
  <si>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</si>
  <si>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</si>
  <si>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</si>
  <si>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</si>
  <si>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</si>
  <si>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</si>
  <si>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</si>
  <si>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</si>
  <si>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</si>
  <si>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</si>
  <si>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</si>
  <si>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</si>
  <si>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</si>
  <si>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</si>
  <si>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</si>
  <si>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</si>
  <si>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</si>
  <si>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</si>
  <si>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</si>
  <si>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</si>
  <si>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</si>
  <si>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</si>
  <si>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</si>
  <si>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</si>
  <si>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</si>
  <si>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</si>
  <si>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</si>
  <si>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</si>
  <si>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</si>
  <si>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</si>
  <si>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</si>
  <si>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</si>
  <si>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</si>
  <si>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</si>
  <si>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</si>
  <si>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</si>
  <si>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</si>
  <si>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</si>
  <si>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</si>
  <si>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</si>
  <si>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</si>
  <si>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</si>
  <si>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</si>
  <si>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</si>
  <si>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</si>
  <si>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</si>
  <si>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</si>
  <si>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</si>
  <si>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</si>
  <si>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</si>
  <si>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</si>
  <si>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</si>
  <si>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</si>
  <si>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</si>
  <si>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</si>
  <si>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</si>
  <si>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</si>
  <si>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</si>
  <si>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</si>
  <si>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</si>
  <si>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</si>
  <si>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</si>
  <si>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</si>
  <si>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</si>
  <si>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</si>
  <si>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</si>
  <si>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</si>
  <si>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</si>
  <si>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</si>
  <si>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</si>
  <si>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</si>
  <si>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</si>
  <si>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</si>
  <si>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</si>
  <si>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</si>
  <si>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</si>
  <si>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</si>
  <si>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</si>
  <si>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</si>
  <si>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</si>
  <si>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</si>
  <si>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</si>
  <si>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</si>
  <si>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</si>
  <si>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</si>
  <si>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</si>
  <si>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</si>
  <si>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</si>
  <si>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</si>
  <si>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</si>
  <si>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</si>
  <si>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</si>
  <si>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</si>
  <si>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</si>
  <si>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</si>
  <si>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</si>
  <si>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</si>
  <si>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</si>
  <si>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</si>
  <si>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</si>
  <si>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</si>
  <si>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</si>
  <si>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</si>
  <si>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</si>
  <si>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</si>
  <si>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</si>
  <si>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</si>
  <si>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</si>
  <si>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</si>
  <si>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</si>
  <si>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</si>
  <si>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</si>
  <si>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</si>
  <si>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</si>
  <si>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</si>
  <si>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</si>
  <si>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</si>
  <si>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</si>
  <si>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</si>
  <si>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</si>
  <si>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</si>
  <si>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</si>
  <si>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</si>
  <si>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</si>
  <si>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</si>
  <si>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</si>
  <si>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</si>
  <si>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</si>
  <si>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</si>
  <si>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</si>
  <si>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</si>
  <si>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</si>
  <si>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</si>
  <si>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</si>
  <si>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</si>
  <si>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</si>
  <si>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</si>
  <si>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</si>
  <si>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</si>
  <si>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</si>
  <si>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</si>
  <si>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</si>
  <si>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</si>
  <si>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</si>
  <si>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</si>
  <si>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</si>
  <si>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</si>
  <si>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</si>
  <si>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</si>
  <si>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</si>
  <si>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</si>
  <si>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</si>
  <si>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</si>
  <si>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</si>
  <si>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</si>
  <si>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</si>
  <si>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</si>
  <si>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</si>
  <si>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</si>
  <si>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</si>
  <si>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</si>
  <si>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</si>
  <si>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</si>
  <si>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</si>
  <si>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</si>
  <si>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</si>
  <si>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</si>
  <si>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</si>
  <si>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</si>
  <si>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</si>
  <si>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</si>
  <si>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</si>
  <si>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</si>
  <si>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</si>
  <si>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</si>
  <si>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</si>
  <si>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</si>
  <si>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</si>
  <si>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</si>
  <si>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</si>
  <si>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</si>
  <si>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</si>
  <si>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</si>
  <si>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</si>
  <si>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</si>
  <si>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</si>
  <si>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</si>
  <si>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</si>
  <si>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</si>
  <si>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</si>
  <si>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</si>
  <si>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</si>
  <si>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</si>
  <si>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</si>
  <si>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</si>
  <si>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</si>
  <si>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</si>
  <si>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</si>
  <si>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</si>
  <si>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</si>
  <si>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</si>
  <si>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</si>
  <si>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</si>
  <si>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</si>
  <si>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</si>
  <si>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</si>
  <si>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</si>
  <si>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</si>
  <si>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</si>
  <si>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</si>
  <si>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</si>
  <si>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</si>
  <si>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</si>
  <si>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</si>
  <si>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</si>
  <si>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</si>
  <si>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</si>
  <si>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</si>
  <si>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</si>
  <si>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</si>
  <si>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</si>
  <si>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</si>
  <si>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</si>
  <si>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</si>
  <si>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</si>
  <si>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</si>
  <si>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</si>
  <si>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</si>
  <si>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</si>
  <si>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</si>
  <si>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</si>
  <si>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</si>
  <si>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</si>
  <si>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</si>
  <si>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</si>
  <si>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</si>
  <si>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</si>
  <si>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</si>
  <si>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</si>
  <si>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</si>
  <si>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</si>
  <si>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</si>
  <si>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</si>
  <si>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</si>
  <si>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</si>
  <si>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</si>
  <si>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</si>
  <si>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</si>
  <si>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</si>
  <si>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</si>
  <si>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</si>
  <si>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</si>
  <si>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</si>
  <si>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</si>
  <si>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</si>
  <si>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</si>
  <si>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</si>
  <si>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</si>
  <si>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</si>
  <si>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</si>
  <si>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</si>
  <si>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</si>
  <si>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</si>
  <si>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</si>
  <si>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</si>
  <si>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</si>
  <si>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</si>
  <si>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</si>
  <si>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</si>
  <si>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</si>
  <si>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</si>
  <si>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</si>
  <si>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</si>
  <si>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</si>
  <si>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</si>
  <si>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</si>
  <si>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</si>
  <si>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</si>
  <si>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</si>
  <si>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</si>
  <si>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</si>
  <si>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</si>
  <si>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</si>
  <si>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</si>
  <si>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</si>
  <si>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</si>
  <si>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</si>
  <si>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</si>
  <si>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</si>
  <si>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</si>
  <si>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</si>
  <si>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</si>
  <si>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</si>
  <si>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</si>
  <si>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</si>
  <si>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</si>
  <si>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</si>
  <si>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</si>
  <si>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</si>
  <si>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</si>
  <si>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</si>
  <si>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</si>
  <si>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</si>
  <si>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</si>
  <si>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</si>
  <si>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</si>
  <si>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</si>
  <si>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</si>
  <si>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</si>
  <si>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</si>
  <si>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</si>
  <si>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</si>
  <si>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</si>
  <si>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</si>
  <si>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</si>
  <si>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</si>
  <si>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</si>
  <si>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</si>
  <si>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</si>
  <si>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</si>
  <si>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</si>
  <si>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</si>
  <si>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</si>
  <si>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</si>
  <si>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</si>
  <si>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</si>
  <si>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</si>
  <si>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</si>
  <si>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</si>
  <si>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</si>
  <si>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</si>
  <si>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</si>
  <si>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</si>
  <si>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</si>
  <si>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</si>
  <si>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</si>
  <si>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</si>
  <si>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</si>
  <si>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</si>
  <si>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</si>
  <si>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</si>
  <si>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</si>
  <si>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</si>
  <si>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</si>
  <si>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</si>
  <si>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</si>
  <si>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</si>
  <si>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</si>
  <si>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</si>
  <si>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</si>
  <si>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</si>
  <si>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</si>
  <si>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</si>
  <si>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</si>
  <si>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</si>
  <si>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</si>
  <si>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</si>
  <si>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</si>
  <si>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</si>
  <si>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</si>
  <si>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</si>
  <si>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</si>
  <si>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</si>
  <si>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</si>
  <si>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</si>
  <si>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</si>
  <si>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</si>
  <si>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</si>
  <si>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</si>
  <si>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</si>
  <si>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</si>
  <si>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</si>
  <si>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</si>
  <si>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</si>
  <si>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</si>
  <si>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</si>
  <si>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</si>
  <si>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</si>
  <si>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</si>
  <si>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</si>
  <si>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</si>
  <si>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</si>
  <si>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</si>
  <si>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</si>
  <si>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</si>
  <si>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</si>
  <si>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</si>
  <si>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</si>
  <si>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</si>
  <si>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</si>
  <si>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</si>
  <si>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</si>
  <si>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</si>
  <si>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</si>
  <si>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</si>
  <si>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</si>
  <si>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</si>
  <si>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</si>
  <si>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</si>
  <si>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</si>
  <si>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</si>
  <si>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</si>
  <si>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</si>
  <si>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</si>
  <si>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</si>
  <si>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</si>
  <si>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</si>
  <si>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</si>
  <si>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</si>
  <si>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</si>
  <si>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</si>
  <si>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</si>
  <si>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</si>
  <si>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</si>
  <si>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</si>
  <si>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</si>
  <si>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</si>
  <si>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</si>
  <si>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</si>
  <si>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</si>
  <si>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</si>
  <si>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</si>
  <si>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</si>
  <si>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</si>
  <si>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</si>
  <si>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</si>
  <si>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</si>
  <si>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</si>
  <si>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</si>
  <si>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</si>
  <si>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</si>
  <si>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</si>
  <si>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</si>
  <si>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</si>
  <si>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</si>
  <si>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</si>
  <si>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</si>
  <si>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</si>
  <si>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</si>
  <si>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</si>
  <si>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</si>
  <si>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</si>
  <si>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</si>
  <si>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</si>
  <si>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</si>
  <si>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</si>
  <si>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</si>
  <si>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</si>
  <si>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</si>
  <si>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</si>
  <si>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</si>
  <si>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</si>
  <si>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</si>
  <si>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</si>
  <si>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</si>
  <si>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</si>
  <si>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</si>
  <si>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</si>
  <si>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</si>
  <si>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</si>
  <si>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</si>
  <si>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</si>
  <si>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</si>
  <si>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</si>
  <si>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</si>
  <si>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</si>
  <si>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</si>
  <si>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</si>
  <si>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</si>
  <si>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</si>
  <si>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</si>
  <si>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</si>
  <si>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</si>
  <si>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</si>
  <si>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</si>
  <si>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</si>
  <si>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</si>
  <si>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</si>
  <si>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</si>
  <si>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</si>
  <si>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</si>
  <si>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</si>
  <si>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</si>
  <si>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</si>
  <si>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</si>
  <si>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</si>
  <si>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</si>
  <si>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</si>
  <si>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</si>
  <si>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</si>
  <si>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</si>
  <si>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</si>
  <si>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</si>
  <si>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</si>
  <si>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</si>
  <si>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</si>
  <si>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</si>
  <si>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</si>
  <si>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</si>
  <si>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</si>
  <si>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</si>
  <si>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</si>
  <si>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</si>
  <si>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</si>
  <si>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</si>
  <si>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</si>
  <si>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</si>
  <si>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</si>
  <si>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</si>
  <si>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</si>
  <si>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</si>
  <si>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</si>
  <si>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</si>
  <si>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</si>
  <si>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</si>
  <si>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</si>
  <si>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</si>
  <si>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</si>
  <si>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</si>
  <si>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</si>
  <si>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</si>
  <si>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</si>
  <si>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</si>
  <si>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</si>
  <si>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</si>
  <si>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</si>
  <si>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</si>
  <si>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</si>
  <si>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</si>
  <si>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</si>
  <si>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</si>
  <si>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</si>
  <si>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</si>
  <si>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</si>
  <si>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</si>
  <si>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</si>
  <si>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</si>
  <si>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</si>
  <si>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</si>
  <si>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</si>
  <si>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</si>
  <si>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</si>
  <si>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</si>
  <si>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</si>
  <si>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</si>
  <si>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</si>
  <si>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</si>
  <si>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</si>
  <si>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</si>
  <si>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</si>
  <si>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</si>
  <si>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</si>
  <si>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</si>
  <si>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</si>
  <si>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</si>
  <si>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</si>
  <si>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</si>
  <si>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</si>
  <si>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</si>
  <si>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</si>
  <si>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</si>
  <si>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</si>
  <si>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</si>
  <si>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</si>
  <si>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</si>
  <si>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</si>
  <si>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</si>
  <si>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</si>
  <si>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</si>
  <si>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</si>
  <si>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</si>
  <si>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</si>
  <si>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</si>
  <si>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</si>
  <si>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</si>
  <si>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</si>
  <si>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</si>
  <si>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</si>
  <si>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</si>
  <si>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</si>
  <si>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</si>
  <si>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</si>
  <si>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</si>
  <si>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</si>
  <si>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</si>
  <si>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</si>
  <si>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</si>
  <si>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</si>
  <si>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</si>
  <si>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</si>
  <si>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</si>
  <si>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</si>
  <si>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</si>
  <si>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</si>
  <si>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</si>
  <si>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</si>
  <si>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</si>
  <si>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</si>
  <si>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</si>
  <si>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</si>
  <si>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</si>
  <si>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</si>
  <si>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</si>
  <si>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</si>
  <si>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</si>
  <si>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</si>
  <si>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</si>
  <si>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</si>
  <si>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</si>
  <si>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</si>
  <si>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</si>
  <si>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</si>
  <si>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</si>
  <si>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</si>
  <si>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</si>
  <si>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</si>
  <si>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</si>
  <si>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</si>
  <si>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</si>
  <si>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</si>
  <si>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</si>
  <si>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</si>
  <si>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</si>
  <si>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</si>
  <si>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</si>
  <si>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</si>
  <si>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</si>
  <si>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</si>
  <si>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</si>
  <si>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</si>
  <si>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</si>
  <si>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</si>
  <si>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</si>
  <si>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</si>
  <si>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</si>
  <si>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</si>
  <si>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</si>
  <si>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</si>
  <si>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</si>
  <si>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</si>
  <si>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</si>
  <si>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</si>
  <si>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</si>
  <si>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</si>
  <si>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</si>
  <si>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</si>
  <si>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</si>
  <si>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</si>
  <si>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</si>
  <si>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</si>
  <si>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</si>
  <si>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</si>
  <si>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</si>
  <si>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</si>
  <si>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</si>
  <si>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</si>
  <si>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</si>
  <si>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</si>
  <si>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</si>
  <si>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</si>
  <si>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</si>
  <si>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</si>
  <si>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</si>
  <si>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</si>
  <si>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</si>
  <si>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</si>
  <si>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</si>
  <si>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</si>
  <si>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</si>
  <si>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</si>
  <si>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</si>
  <si>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</si>
  <si>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</si>
  <si>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</si>
  <si>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</si>
  <si>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</si>
  <si>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</si>
  <si>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</si>
  <si>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</si>
  <si>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</si>
  <si>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</si>
  <si>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</si>
  <si>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</si>
  <si>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</si>
  <si>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</si>
  <si>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</si>
  <si>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</si>
  <si>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</si>
  <si>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</si>
  <si>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</si>
  <si>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</si>
  <si>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</si>
  <si>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</si>
  <si>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</si>
  <si>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</si>
  <si>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</si>
  <si>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</si>
  <si>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</si>
  <si>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</si>
  <si>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</si>
  <si>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</si>
  <si>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</si>
  <si>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</si>
  <si>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</si>
  <si>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</si>
  <si>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</si>
  <si>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</si>
  <si>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</si>
  <si>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</si>
  <si>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</si>
  <si>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</si>
  <si>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</si>
  <si>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</si>
  <si>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</si>
  <si>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</si>
  <si>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</si>
  <si>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</si>
  <si>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</si>
  <si>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</si>
  <si>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</si>
  <si>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</si>
  <si>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</si>
  <si>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</si>
  <si>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</si>
  <si>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</si>
  <si>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</si>
  <si>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</si>
  <si>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</si>
  <si>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</si>
  <si>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</si>
  <si>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</si>
  <si>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</si>
  <si>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</si>
  <si>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</si>
  <si>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</si>
  <si>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</si>
  <si>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</si>
  <si>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</si>
  <si>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</si>
  <si>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</si>
  <si>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</si>
  <si>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</si>
  <si>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</si>
  <si>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</si>
  <si>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</si>
  <si>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</si>
  <si>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</si>
  <si>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</si>
  <si>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</si>
  <si>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</si>
  <si>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</si>
  <si>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</si>
  <si>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</si>
  <si>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</si>
  <si>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</si>
  <si>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</si>
  <si>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</si>
  <si>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</si>
  <si>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</si>
  <si>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</si>
  <si>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</si>
  <si>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</si>
  <si>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</si>
  <si>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</si>
  <si>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</si>
  <si>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</si>
  <si>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</si>
  <si>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</si>
  <si>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</si>
  <si>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</si>
  <si>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</si>
  <si>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</si>
  <si>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</si>
  <si>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</si>
  <si>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</si>
  <si>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</si>
  <si>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</si>
  <si>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</si>
  <si>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</si>
  <si>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</si>
  <si>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</si>
  <si>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</si>
  <si>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</si>
  <si>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</si>
  <si>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</si>
  <si>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</si>
  <si>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</si>
  <si>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</si>
  <si>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</si>
  <si>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</si>
  <si>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</si>
  <si>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</si>
  <si>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</si>
  <si>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</si>
  <si>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</si>
  <si>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</si>
  <si>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</si>
  <si>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</si>
  <si>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</si>
  <si>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</si>
  <si>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</si>
  <si>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</si>
  <si>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</si>
  <si>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</si>
  <si>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</si>
  <si>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</si>
  <si>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</si>
  <si>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</si>
  <si>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</si>
  <si>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</si>
  <si>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</si>
  <si>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</si>
  <si>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</si>
  <si>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</si>
  <si>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</si>
  <si>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</si>
  <si>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</si>
  <si>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</si>
  <si>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</si>
  <si>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</si>
  <si>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</si>
  <si>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</si>
  <si>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</si>
  <si>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</si>
  <si>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</si>
  <si>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</si>
  <si>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</si>
  <si>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</si>
  <si>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</si>
  <si>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</si>
  <si>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</si>
  <si>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</si>
  <si>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</si>
  <si>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</si>
  <si>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</si>
  <si>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</si>
  <si>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</si>
  <si>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</si>
  <si>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</si>
  <si>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</si>
  <si>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</si>
  <si>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</si>
  <si>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</si>
  <si>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</si>
  <si>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</si>
  <si>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</si>
  <si>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</si>
  <si>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</si>
  <si>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</si>
  <si>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</si>
  <si>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</si>
  <si>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</si>
  <si>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</si>
  <si>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</si>
  <si>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</si>
  <si>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</si>
  <si>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</si>
  <si>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</si>
  <si>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</si>
  <si>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</si>
  <si>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</si>
  <si>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</si>
  <si>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</si>
  <si>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</si>
  <si>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</si>
  <si>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</si>
  <si>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</si>
  <si>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</si>
  <si>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</si>
  <si>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</si>
  <si>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</si>
  <si>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</si>
  <si>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</si>
  <si>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</si>
  <si>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</si>
  <si>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</si>
  <si>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</si>
  <si>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</si>
  <si>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</si>
  <si>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</si>
  <si>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</si>
  <si>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</si>
  <si>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</si>
  <si>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</si>
  <si>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</si>
  <si>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</si>
  <si>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</si>
  <si>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</si>
  <si>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</si>
  <si>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</si>
  <si>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</si>
  <si>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</si>
  <si>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</si>
  <si>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</si>
  <si>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</si>
  <si>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</si>
  <si>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</si>
  <si>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</si>
  <si>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</si>
  <si>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</si>
  <si>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</si>
  <si>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</si>
  <si>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</si>
  <si>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</si>
  <si>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</si>
  <si>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</si>
  <si>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</si>
  <si>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</si>
  <si>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</si>
  <si>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</si>
  <si>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</si>
  <si>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</si>
  <si>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</si>
  <si>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</si>
  <si>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</si>
  <si>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</si>
  <si>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</si>
  <si>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</si>
  <si>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</si>
  <si>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</si>
  <si>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</si>
  <si>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</si>
  <si>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</si>
  <si>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</si>
  <si>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</si>
  <si>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</si>
  <si>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</si>
  <si>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</si>
  <si>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</si>
  <si>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</si>
  <si>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</si>
  <si>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</si>
  <si>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</si>
  <si>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</si>
  <si>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</si>
  <si>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</si>
  <si>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</si>
  <si>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</si>
  <si>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</si>
  <si>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</si>
  <si>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</si>
  <si>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</si>
  <si>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</si>
  <si>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</si>
  <si>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</si>
  <si>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</si>
  <si>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</si>
  <si>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</si>
  <si>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</si>
  <si>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</si>
  <si>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</si>
  <si>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</si>
  <si>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</si>
  <si>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</si>
  <si>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</si>
  <si>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</si>
  <si>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</si>
  <si>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</si>
  <si>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</si>
  <si>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</si>
  <si>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</si>
  <si>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</si>
  <si>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</si>
  <si>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</si>
  <si>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</si>
  <si>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</si>
  <si>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</si>
  <si>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</si>
  <si>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</si>
  <si>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</si>
  <si>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</si>
  <si>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</si>
  <si>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</si>
  <si>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</si>
  <si>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</si>
  <si>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</si>
  <si>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</si>
  <si>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</si>
  <si>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</si>
  <si>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</si>
  <si>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</si>
  <si>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</si>
  <si>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</si>
  <si>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</si>
  <si>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</si>
  <si>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</si>
  <si>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</si>
  <si>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</si>
  <si>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</si>
  <si>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</si>
  <si>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</si>
  <si>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</si>
  <si>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</si>
  <si>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</si>
  <si>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</si>
  <si>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</si>
  <si>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</si>
  <si>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</si>
  <si>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</si>
  <si>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</si>
  <si>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</si>
  <si>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</si>
  <si>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</si>
  <si>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</si>
  <si>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</si>
  <si>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</si>
  <si>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</si>
  <si>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</si>
  <si>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</si>
  <si>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</si>
  <si>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</si>
  <si>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</si>
  <si>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</si>
  <si>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</si>
  <si>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</si>
  <si>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</si>
  <si>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</si>
  <si>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</si>
  <si>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</si>
  <si>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</si>
  <si>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</si>
  <si>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</si>
  <si>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</si>
  <si>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</si>
  <si>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</si>
  <si>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</si>
  <si>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</si>
  <si>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</si>
  <si>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</si>
  <si>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</si>
  <si>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</si>
  <si>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</si>
  <si>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</si>
  <si>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</si>
  <si>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</si>
  <si>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</si>
  <si>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</si>
  <si>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</si>
  <si>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</si>
  <si>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</si>
  <si>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</si>
  <si>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</si>
  <si>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</si>
  <si>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</si>
  <si>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</si>
  <si>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</si>
  <si>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</si>
  <si>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</si>
  <si>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</si>
  <si>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</si>
  <si>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</si>
  <si>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</si>
  <si>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</si>
  <si>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</si>
  <si>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</si>
  <si>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</si>
  <si>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</si>
  <si>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</si>
  <si>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</si>
  <si>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</si>
  <si>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</si>
  <si>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</si>
  <si>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</si>
  <si>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</si>
  <si>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</si>
  <si>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</si>
  <si>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</si>
  <si>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</si>
  <si>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</si>
  <si>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</si>
  <si>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</si>
  <si>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</si>
  <si>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</si>
  <si>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</si>
  <si>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</si>
  <si>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</si>
  <si>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</si>
  <si>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</si>
  <si>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</si>
  <si>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</si>
  <si>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</si>
  <si>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</si>
  <si>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</si>
  <si>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</si>
  <si>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</si>
  <si>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</si>
  <si>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</si>
  <si>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</si>
  <si>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</si>
  <si>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</si>
  <si>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</si>
  <si>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</si>
  <si>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</si>
  <si>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</si>
  <si>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</si>
  <si>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</si>
  <si>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</si>
  <si>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</si>
  <si>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</si>
  <si>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</si>
  <si>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</si>
  <si>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</si>
  <si>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</si>
  <si>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</si>
  <si>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</si>
  <si>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</si>
  <si>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</si>
  <si>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</si>
  <si>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</si>
  <si>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</si>
  <si>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</si>
  <si>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</si>
  <si>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</si>
  <si>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</si>
  <si>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</si>
  <si>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</si>
  <si>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</si>
  <si>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</si>
  <si>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</si>
  <si>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</si>
  <si>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</si>
  <si>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</si>
  <si>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</si>
  <si>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</si>
  <si>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</si>
  <si>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</si>
  <si>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</si>
  <si>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</si>
  <si>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</si>
  <si>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</si>
  <si>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</si>
  <si>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</si>
  <si>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</si>
  <si>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</si>
  <si>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</si>
  <si>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</si>
  <si>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</si>
  <si>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</si>
  <si>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</si>
  <si>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</si>
  <si>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</si>
  <si>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</si>
  <si>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</si>
  <si>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</si>
  <si>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</si>
  <si>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</si>
  <si>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</si>
  <si>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</si>
  <si>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</si>
  <si>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</si>
  <si>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</si>
  <si>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</si>
  <si>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</si>
  <si>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</si>
  <si>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</si>
  <si>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</si>
  <si>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</si>
  <si>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</si>
  <si>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</si>
  <si>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</si>
  <si>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</si>
  <si>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</si>
  <si>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</si>
  <si>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</si>
  <si>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</si>
  <si>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</si>
  <si>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</si>
  <si>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</si>
  <si>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</si>
  <si>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</si>
  <si>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</si>
  <si>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</si>
  <si>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</si>
  <si>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</si>
  <si>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</si>
  <si>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</si>
  <si>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</si>
  <si>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</si>
  <si>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</si>
  <si>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</si>
  <si>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</si>
  <si>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</si>
  <si>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</si>
  <si>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</si>
  <si>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</si>
  <si>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</si>
  <si>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</si>
  <si>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</si>
  <si>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</si>
  <si>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</si>
  <si>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</si>
  <si>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</si>
  <si>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</si>
  <si>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</si>
  <si>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</si>
  <si>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</si>
  <si>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</si>
  <si>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</si>
  <si>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</si>
  <si>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</si>
  <si>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</si>
  <si>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</si>
  <si>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</si>
  <si>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</si>
  <si>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</si>
  <si>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</si>
  <si>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</si>
  <si>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</si>
  <si>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</si>
  <si>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</si>
  <si>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</si>
  <si>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</si>
  <si>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</si>
  <si>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</si>
  <si>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</si>
  <si>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</si>
  <si>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</si>
  <si>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</si>
  <si>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</si>
  <si>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</si>
  <si>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</si>
  <si>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</si>
  <si>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</si>
  <si>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</si>
  <si>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</si>
  <si>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</si>
  <si>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</si>
  <si>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</si>
  <si>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</si>
  <si>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</si>
  <si>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</si>
  <si>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</si>
  <si>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</si>
  <si>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</si>
  <si>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</si>
  <si>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</si>
  <si>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</si>
  <si>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</si>
  <si>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</si>
  <si>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</si>
  <si>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</si>
  <si>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</si>
  <si>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</si>
  <si>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</si>
  <si>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</si>
  <si>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</si>
  <si>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</si>
  <si>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</si>
  <si>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</si>
  <si>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</si>
  <si>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</si>
  <si>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</si>
  <si>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</si>
  <si>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</si>
  <si>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</si>
  <si>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</si>
  <si>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</si>
  <si>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</si>
  <si>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</si>
  <si>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</si>
  <si>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</si>
  <si>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</si>
  <si>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</si>
  <si>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</si>
  <si>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</si>
  <si>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</si>
  <si>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</si>
  <si>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</si>
  <si>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</si>
  <si>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</si>
  <si>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</si>
  <si>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</si>
  <si>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</si>
  <si>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</si>
  <si>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</si>
  <si>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</si>
  <si>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</si>
  <si>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</si>
  <si>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</si>
  <si>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</si>
  <si>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</si>
  <si>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</si>
  <si>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</si>
  <si>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</si>
  <si>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</si>
  <si>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</si>
  <si>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</si>
  <si>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</si>
  <si>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</si>
  <si>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</si>
  <si>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</si>
  <si>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</si>
  <si>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</si>
  <si>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</si>
  <si>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</si>
  <si>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</si>
  <si>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</si>
  <si>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</si>
  <si>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</si>
  <si>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</si>
  <si>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</si>
  <si>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</si>
  <si>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</si>
  <si>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</si>
  <si>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</si>
  <si>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</si>
  <si>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</si>
  <si>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</si>
  <si>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</si>
  <si>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</si>
  <si>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</si>
  <si>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</si>
  <si>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</si>
  <si>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</si>
  <si>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</si>
  <si>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</si>
  <si>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</si>
  <si>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</si>
  <si>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</si>
  <si>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</si>
  <si>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</si>
  <si>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</si>
  <si>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</si>
  <si>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</si>
  <si>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</si>
  <si>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</si>
  <si>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</si>
  <si>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</si>
  <si>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</si>
  <si>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</si>
  <si>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</si>
  <si>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</si>
  <si>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</si>
  <si>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</si>
  <si>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</si>
  <si>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</si>
  <si>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</si>
  <si>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</si>
  <si>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</si>
  <si>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</si>
  <si>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</si>
  <si>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</si>
  <si>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</si>
  <si>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</si>
  <si>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</si>
  <si>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</si>
  <si>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</si>
  <si>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</si>
  <si>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</si>
  <si>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</si>
  <si>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</si>
  <si>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</si>
  <si>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</si>
  <si>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</si>
  <si>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</si>
  <si>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</si>
  <si>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</si>
  <si>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</si>
  <si>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</si>
  <si>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</si>
  <si>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</si>
  <si>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</si>
  <si>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</si>
  <si>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</si>
  <si>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</si>
  <si>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</si>
  <si>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</si>
  <si>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</si>
  <si>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</si>
  <si>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</si>
  <si>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</si>
  <si>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</si>
  <si>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</si>
  <si>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</si>
  <si>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</si>
  <si>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</si>
  <si>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</si>
  <si>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</si>
  <si>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</si>
  <si>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</si>
  <si>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</si>
  <si>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</si>
  <si>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</si>
  <si>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</si>
  <si>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</si>
  <si>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</si>
  <si>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</si>
  <si>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</si>
  <si>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</si>
  <si>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</si>
  <si>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</si>
  <si>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</si>
  <si>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</si>
  <si>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</si>
  <si>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</si>
  <si>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</si>
  <si>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</si>
  <si>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</si>
  <si>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</si>
  <si>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</si>
  <si>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</si>
  <si>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</si>
  <si>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</si>
  <si>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</si>
  <si>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</si>
  <si>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</si>
  <si>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</si>
  <si>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</si>
  <si>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</si>
  <si>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</si>
  <si>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</si>
  <si>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</si>
  <si>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</si>
  <si>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</si>
  <si>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</si>
  <si>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</si>
  <si>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</si>
  <si>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</si>
  <si>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</si>
  <si>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</si>
  <si>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</si>
  <si>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</si>
  <si>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</si>
  <si>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</si>
  <si>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</si>
  <si>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</si>
  <si>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</si>
  <si>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</si>
  <si>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</si>
  <si>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</si>
  <si>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</si>
  <si>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</si>
  <si>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</si>
  <si>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</si>
  <si>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</si>
  <si>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</si>
  <si>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</si>
  <si>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</si>
  <si>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</si>
  <si>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</si>
  <si>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</si>
  <si>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</si>
  <si>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</si>
  <si>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</si>
  <si>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</si>
  <si>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</si>
  <si>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</si>
  <si>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</si>
  <si>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</si>
  <si>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</si>
  <si>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</si>
  <si>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</si>
  <si>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</si>
  <si>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</si>
  <si>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</si>
  <si>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</si>
  <si>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</si>
  <si>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</si>
  <si>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</si>
  <si>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</si>
  <si>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</si>
  <si>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</si>
  <si>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</si>
  <si>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</si>
  <si>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</si>
  <si>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</si>
  <si>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</si>
  <si>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</si>
  <si>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</si>
  <si>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</si>
  <si>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</si>
  <si>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</si>
  <si>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</si>
  <si>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</si>
  <si>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</si>
  <si>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</si>
  <si>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</si>
  <si>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</si>
  <si>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</si>
  <si>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</si>
  <si>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</si>
  <si>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</si>
  <si>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</si>
  <si>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</si>
  <si>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</si>
  <si>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</si>
  <si>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</si>
  <si>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</si>
  <si>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</si>
  <si>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</si>
  <si>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</si>
  <si>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</si>
  <si>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</si>
  <si>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</si>
  <si>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</si>
  <si>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</si>
  <si>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</si>
  <si>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</si>
  <si>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</si>
  <si>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</si>
  <si>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</si>
  <si>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</si>
  <si>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</si>
  <si>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</si>
  <si>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</si>
  <si>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</si>
  <si>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</si>
  <si>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</si>
  <si>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</si>
  <si>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</si>
  <si>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</si>
  <si>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</si>
  <si>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</si>
  <si>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</si>
  <si>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</si>
  <si>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</si>
  <si>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</si>
  <si>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</si>
  <si>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</si>
  <si>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</si>
  <si>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</si>
  <si>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</si>
  <si>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</si>
  <si>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</si>
  <si>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</si>
  <si>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</si>
  <si>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</si>
  <si>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</si>
  <si>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</si>
  <si>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</si>
  <si>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</si>
  <si>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</si>
  <si>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</si>
  <si>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</si>
  <si>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</si>
  <si>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</si>
  <si>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</si>
  <si>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</si>
  <si>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</si>
  <si>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</si>
  <si>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</si>
  <si>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</si>
  <si>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</si>
  <si>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</si>
  <si>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</si>
  <si>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</si>
  <si>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</si>
  <si>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</si>
  <si>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</si>
  <si>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</si>
  <si>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</si>
  <si>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</si>
  <si>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</si>
  <si>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</si>
  <si>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</si>
  <si>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</si>
  <si>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</si>
  <si>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</si>
  <si>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</si>
  <si>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</si>
  <si>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</si>
  <si>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</si>
  <si>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</si>
  <si>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</si>
  <si>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</si>
  <si>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</si>
  <si>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</si>
  <si>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</si>
  <si>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</si>
  <si>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</si>
  <si>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</si>
  <si>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</si>
  <si>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</si>
  <si>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</si>
  <si>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</si>
  <si>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</si>
  <si>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</si>
  <si>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</si>
  <si>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</si>
  <si>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</si>
  <si>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</si>
  <si>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</si>
  <si>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</si>
  <si>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</si>
  <si>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</si>
  <si>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</si>
  <si>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</si>
  <si>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</si>
  <si>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</si>
  <si>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</si>
  <si>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</si>
  <si>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</si>
  <si>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</si>
  <si>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</si>
  <si>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</si>
  <si>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</si>
  <si>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</si>
  <si>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</si>
  <si>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</si>
  <si>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</si>
  <si>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</si>
  <si>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</si>
  <si>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</si>
  <si>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</si>
  <si>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</si>
  <si>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</si>
  <si>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</si>
  <si>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</si>
  <si>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</si>
  <si>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</si>
  <si>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</si>
  <si>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</si>
  <si>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</si>
  <si>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</si>
  <si>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</si>
  <si>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</si>
  <si>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</si>
  <si>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</si>
  <si>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</si>
  <si>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</si>
  <si>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</si>
  <si>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</si>
  <si>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</si>
  <si>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</si>
  <si>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</si>
  <si>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</si>
  <si>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</si>
  <si>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</si>
  <si>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</si>
  <si>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</si>
  <si>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</si>
  <si>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</si>
  <si>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</si>
  <si>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</si>
  <si>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</si>
  <si>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</si>
  <si>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</si>
  <si>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</si>
  <si>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</si>
  <si>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</si>
  <si>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</si>
  <si>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</si>
  <si>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</si>
  <si>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</si>
  <si>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</si>
  <si>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</si>
  <si>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</si>
  <si>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</si>
  <si>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</si>
  <si>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</si>
  <si>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</si>
  <si>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</si>
  <si>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</si>
  <si>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</si>
  <si>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</si>
  <si>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</si>
  <si>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</si>
  <si>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</si>
  <si>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</si>
  <si>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</si>
  <si>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</si>
  <si>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</si>
  <si>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</si>
  <si>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</si>
  <si>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</si>
  <si>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</si>
  <si>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</si>
  <si>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</si>
  <si>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</si>
  <si>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</si>
  <si>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</si>
  <si>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</si>
  <si>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</si>
  <si>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</si>
  <si>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</si>
  <si>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</si>
  <si>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</si>
  <si>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</si>
  <si>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</si>
  <si>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</si>
  <si>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</si>
  <si>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</si>
  <si>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</si>
  <si>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</si>
  <si>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</si>
  <si>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</si>
  <si>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</si>
  <si>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</si>
  <si>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</si>
  <si>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</si>
  <si>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</si>
  <si>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</si>
  <si>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</si>
  <si>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</si>
  <si>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</si>
  <si>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</si>
  <si>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</si>
  <si>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</si>
  <si>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</si>
  <si>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</si>
  <si>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</si>
  <si>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</si>
  <si>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</si>
  <si>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</si>
  <si>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</si>
  <si>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</si>
  <si>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</si>
  <si>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</si>
  <si>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</si>
  <si>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</si>
  <si>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</si>
  <si>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</si>
  <si>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</si>
  <si>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</si>
  <si>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</si>
  <si>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</si>
  <si>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</si>
  <si>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</si>
  <si>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</si>
  <si>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</si>
  <si>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</si>
  <si>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</si>
  <si>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</si>
  <si>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</si>
  <si>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</si>
  <si>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</si>
  <si>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</si>
  <si>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</si>
  <si>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</si>
  <si>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</si>
  <si>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</si>
  <si>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</si>
  <si>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</si>
  <si>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</si>
  <si>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</si>
  <si>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</si>
  <si>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</si>
  <si>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</si>
  <si>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</si>
  <si>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</si>
  <si>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</si>
  <si>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</si>
  <si>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</si>
  <si>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</si>
  <si>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</si>
  <si>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</si>
  <si>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</si>
  <si>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</si>
  <si>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</si>
  <si>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</si>
  <si>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</si>
  <si>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</si>
  <si>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</si>
  <si>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</si>
  <si>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</si>
  <si>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</si>
  <si>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</si>
  <si>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</si>
  <si>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</si>
  <si>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</si>
  <si>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</si>
  <si>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</si>
  <si>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</si>
  <si>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</si>
  <si>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</si>
  <si>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</si>
  <si>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</si>
  <si>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</si>
  <si>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</si>
  <si>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</si>
  <si>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</si>
  <si>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</si>
  <si>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</si>
  <si>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</si>
  <si>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</si>
  <si>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</si>
  <si>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</si>
  <si>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</si>
  <si>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</si>
  <si>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</si>
  <si>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</si>
  <si>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</si>
  <si>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</si>
  <si>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</si>
  <si>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</si>
  <si>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</si>
  <si>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</si>
  <si>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</si>
  <si>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</si>
  <si>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</si>
  <si>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</si>
  <si>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</si>
  <si>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</si>
  <si>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</si>
  <si>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</si>
  <si>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</si>
  <si>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</si>
  <si>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</si>
  <si>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</si>
  <si>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</si>
  <si>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</si>
  <si>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</si>
  <si>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</si>
  <si>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</si>
  <si>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</si>
  <si>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</si>
  <si>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</si>
  <si>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</si>
  <si>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</si>
  <si>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</si>
  <si>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</si>
  <si>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</si>
  <si>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</si>
  <si>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</si>
  <si>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</si>
  <si>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</si>
  <si>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</si>
  <si>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</si>
  <si>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</si>
  <si>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</si>
  <si>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</si>
  <si>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</si>
  <si>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</si>
  <si>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</si>
  <si>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</si>
  <si>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</si>
  <si>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</si>
  <si>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</si>
  <si>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</si>
  <si>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</si>
  <si>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</si>
  <si>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</si>
  <si>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</si>
  <si>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</si>
  <si>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</si>
  <si>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</si>
  <si>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</si>
  <si>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</si>
  <si>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</si>
  <si>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</si>
  <si>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</si>
  <si>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</si>
  <si>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</si>
  <si>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</si>
  <si>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</si>
  <si>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</si>
  <si>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</si>
  <si>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</si>
  <si>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</si>
  <si>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</si>
  <si>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</si>
  <si>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</si>
  <si>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</si>
  <si>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</si>
  <si>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</si>
  <si>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</si>
  <si>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</si>
  <si>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</si>
  <si>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</si>
  <si>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</si>
  <si>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</si>
  <si>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</si>
  <si>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</si>
  <si>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</si>
  <si>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</si>
  <si>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</si>
  <si>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</si>
  <si>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</si>
  <si>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</si>
  <si>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</si>
  <si>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</si>
  <si>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</si>
  <si>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</si>
  <si>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</si>
  <si>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</si>
  <si>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</si>
  <si>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</si>
  <si>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</si>
  <si>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</si>
  <si>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</si>
  <si>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</si>
  <si>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</si>
  <si>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</si>
  <si>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</si>
  <si>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</si>
  <si>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</si>
  <si>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</si>
  <si>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</si>
  <si>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</si>
  <si>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</si>
  <si>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</si>
  <si>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</si>
  <si>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</si>
  <si>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</si>
  <si>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</si>
  <si>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</si>
  <si>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</si>
  <si>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</si>
  <si>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</si>
  <si>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</si>
  <si>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</si>
  <si>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</si>
  <si>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</si>
  <si>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</si>
  <si>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</si>
  <si>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</si>
  <si>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</si>
  <si>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</si>
  <si>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</si>
  <si>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</si>
  <si>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</si>
  <si>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</si>
  <si>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</si>
  <si>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</si>
  <si>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</si>
  <si>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</si>
  <si>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</si>
  <si>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</si>
  <si>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</si>
  <si>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</si>
  <si>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</si>
  <si>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</si>
  <si>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</si>
  <si>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</si>
  <si>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</si>
  <si>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</si>
  <si>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</si>
  <si>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</si>
  <si>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</si>
  <si>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</si>
  <si>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</si>
  <si>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</si>
  <si>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</si>
  <si>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</si>
  <si>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</si>
  <si>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</si>
  <si>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</si>
  <si>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</si>
  <si>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</si>
  <si>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</si>
  <si>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</si>
  <si>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</si>
  <si>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</si>
  <si>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</si>
  <si>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</si>
  <si>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</si>
  <si>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</si>
  <si>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</si>
  <si>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</si>
  <si>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</si>
  <si>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</si>
  <si>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</si>
  <si>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</si>
  <si>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</si>
  <si>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</si>
  <si>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</si>
  <si>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</si>
  <si>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</si>
  <si>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</si>
  <si>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</si>
  <si>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</si>
  <si>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</si>
  <si>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</si>
  <si>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</si>
  <si>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</si>
  <si>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</si>
  <si>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</si>
  <si>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</si>
  <si>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</si>
  <si>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</si>
  <si>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</si>
  <si>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</si>
  <si>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</si>
  <si>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</si>
  <si>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</si>
  <si>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</si>
  <si>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</si>
  <si>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</si>
  <si>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</si>
  <si>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</si>
  <si>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</si>
  <si>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</si>
  <si>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</si>
  <si>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</si>
  <si>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</si>
  <si>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</si>
  <si>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</si>
  <si>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</si>
  <si>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</si>
  <si>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</si>
  <si>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</si>
  <si>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</si>
  <si>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</si>
  <si>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</si>
  <si>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</si>
  <si>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</si>
  <si>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</si>
  <si>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</si>
  <si>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</si>
  <si>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</si>
  <si>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</si>
  <si>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</si>
  <si>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</si>
  <si>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</si>
  <si>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</si>
  <si>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</si>
  <si>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</si>
  <si>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</si>
  <si>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</si>
  <si>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</si>
  <si>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</si>
  <si>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</si>
  <si>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</si>
  <si>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</si>
  <si>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</si>
  <si>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</si>
  <si>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</si>
  <si>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</si>
  <si>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</si>
  <si>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</si>
  <si>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</si>
  <si>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</si>
  <si>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</si>
  <si>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</si>
  <si>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</si>
  <si>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</si>
  <si>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</si>
  <si>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</si>
  <si>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</si>
  <si>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</si>
  <si>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</si>
  <si>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</si>
  <si>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</si>
  <si>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</si>
  <si>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</si>
  <si>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</si>
  <si>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</si>
  <si>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</si>
  <si>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</si>
  <si>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</si>
  <si>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</si>
  <si>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</si>
  <si>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</si>
  <si>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</si>
  <si>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</si>
  <si>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</si>
  <si>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</si>
  <si>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</si>
  <si>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</si>
  <si>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</si>
  <si>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</si>
  <si>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</si>
  <si>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</si>
  <si>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</si>
  <si>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</si>
  <si>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</si>
  <si>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</si>
  <si>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</si>
  <si>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</si>
  <si>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</si>
  <si>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</si>
  <si>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</si>
  <si>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</si>
  <si>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</si>
  <si>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</si>
  <si>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</si>
  <si>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</si>
  <si>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</si>
  <si>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</si>
  <si>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</si>
  <si>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</si>
  <si>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</si>
  <si>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</si>
  <si>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</si>
  <si>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</si>
  <si>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</si>
  <si>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</si>
  <si>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</si>
  <si>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</si>
  <si>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</si>
  <si>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</si>
  <si>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</si>
  <si>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</si>
  <si>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</si>
  <si>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</si>
  <si>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</si>
  <si>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</si>
  <si>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</si>
  <si>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</si>
  <si>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</si>
  <si>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</si>
  <si>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</si>
  <si>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</si>
  <si>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</si>
  <si>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</si>
  <si>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</si>
  <si>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</si>
  <si>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</si>
  <si>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</si>
  <si>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</si>
  <si>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</si>
  <si>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</si>
  <si>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</si>
  <si>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</si>
  <si>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</si>
  <si>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</si>
  <si>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</si>
  <si>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</si>
  <si>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</si>
  <si>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</si>
  <si>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</si>
  <si>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</si>
  <si>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</si>
  <si>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</si>
  <si>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</si>
  <si>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</si>
  <si>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</si>
  <si>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</si>
  <si>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</si>
  <si>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</si>
  <si>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</si>
  <si>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</si>
  <si>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</si>
  <si>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</si>
  <si>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</si>
  <si>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</si>
  <si>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</si>
  <si>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</si>
  <si>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</si>
  <si>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</si>
  <si>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</si>
  <si>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</si>
  <si>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</si>
  <si>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</si>
  <si>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</si>
  <si>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</si>
  <si>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</si>
  <si>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</si>
  <si>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</si>
  <si>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</si>
  <si>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</si>
  <si>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</si>
  <si>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</si>
  <si>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</si>
  <si>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</si>
  <si>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</si>
  <si>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</si>
  <si>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</si>
  <si>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</si>
  <si>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</si>
  <si>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</si>
  <si>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</si>
  <si>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</si>
  <si>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</si>
  <si>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</si>
  <si>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</si>
  <si>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</si>
  <si>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</si>
  <si>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</si>
  <si>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</si>
  <si>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</si>
  <si>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</si>
  <si>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</si>
  <si>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</si>
  <si>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</si>
  <si>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</si>
  <si>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</si>
  <si>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</si>
  <si>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</si>
  <si>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</si>
  <si>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</si>
  <si>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</si>
  <si>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</si>
  <si>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</si>
  <si>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</si>
  <si>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</si>
  <si>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</si>
  <si>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</si>
  <si>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</si>
  <si>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</si>
  <si>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</si>
  <si>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</si>
  <si>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</si>
  <si>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</si>
  <si>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</si>
  <si>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</si>
  <si>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</si>
  <si>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</si>
  <si>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</si>
  <si>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</si>
  <si>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</si>
  <si>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</si>
  <si>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</si>
  <si>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</si>
  <si>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</si>
  <si>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</si>
  <si>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</si>
  <si>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</si>
  <si>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</si>
  <si>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</si>
  <si>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</si>
  <si>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</si>
  <si>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</si>
  <si>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</si>
  <si>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</si>
  <si>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</si>
  <si>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</si>
  <si>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</si>
  <si>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</si>
  <si>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</si>
  <si>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</si>
  <si>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</si>
  <si>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</si>
  <si>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</si>
  <si>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</si>
  <si>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</si>
  <si>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</si>
  <si>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</si>
  <si>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</si>
  <si>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</si>
  <si>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</si>
  <si>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</si>
  <si>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</si>
  <si>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</si>
  <si>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</si>
  <si>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</si>
  <si>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</si>
  <si>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</si>
  <si>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</si>
  <si>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</si>
  <si>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</si>
  <si>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</si>
  <si>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</si>
  <si>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</si>
  <si>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</si>
  <si>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</si>
  <si>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</si>
  <si>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</si>
  <si>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</si>
  <si>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</si>
  <si>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</si>
  <si>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</si>
  <si>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</si>
  <si>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</si>
  <si>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</si>
  <si>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</si>
  <si>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</si>
  <si>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</si>
  <si>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</si>
  <si>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</si>
  <si>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</si>
  <si>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</si>
  <si>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</si>
  <si>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</si>
  <si>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</si>
  <si>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</si>
  <si>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</si>
  <si>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</si>
  <si>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</si>
  <si>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</si>
  <si>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</si>
  <si>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</si>
  <si>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</si>
  <si>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</si>
  <si>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</si>
  <si>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</si>
  <si>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</si>
  <si>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</si>
  <si>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</si>
  <si>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</si>
  <si>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</si>
  <si>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</si>
  <si>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</si>
  <si>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</si>
  <si>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</si>
  <si>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</si>
  <si>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</si>
  <si>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</si>
  <si>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</si>
  <si>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</si>
  <si>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</si>
  <si>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</si>
  <si>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</si>
  <si>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</si>
  <si>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</si>
  <si>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</si>
  <si>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</si>
  <si>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</si>
  <si>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</si>
  <si>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</si>
  <si>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</si>
  <si>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</si>
  <si>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</si>
  <si>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</si>
  <si>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</si>
  <si>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</si>
  <si>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</si>
  <si>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</si>
  <si>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</si>
  <si>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</si>
  <si>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</si>
  <si>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</si>
  <si>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</si>
  <si>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</si>
  <si>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</si>
  <si>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</si>
  <si>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</si>
  <si>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</si>
  <si>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</si>
  <si>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</si>
  <si>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</si>
  <si>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</si>
  <si>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</si>
  <si>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</si>
  <si>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</si>
  <si>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</si>
  <si>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</si>
  <si>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</si>
  <si>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</si>
  <si>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</si>
  <si>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</si>
  <si>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</si>
  <si>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</si>
  <si>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</si>
  <si>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</si>
  <si>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</si>
  <si>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</si>
  <si>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</si>
  <si>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</si>
  <si>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</si>
  <si>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</si>
  <si>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</si>
  <si>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</si>
  <si>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</si>
  <si>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</si>
  <si>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</si>
  <si>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</si>
  <si>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</si>
  <si>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</si>
  <si>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</si>
  <si>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</si>
  <si>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</si>
  <si>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</si>
  <si>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</si>
  <si>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</si>
  <si>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</si>
  <si>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</si>
  <si>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</si>
  <si>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</si>
  <si>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</si>
  <si>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</si>
  <si>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</si>
  <si>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</si>
  <si>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</si>
  <si>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</si>
  <si>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</si>
  <si>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</si>
  <si>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</si>
  <si>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</si>
  <si>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</si>
  <si>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</si>
  <si>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</si>
  <si>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</si>
  <si>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</si>
  <si>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</si>
  <si>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</si>
  <si>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</si>
  <si>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</si>
  <si>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</si>
  <si>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</si>
  <si>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</si>
  <si>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</si>
  <si>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</si>
  <si>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</si>
  <si>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</si>
  <si>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</si>
  <si>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</si>
  <si>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</si>
  <si>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</si>
  <si>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</si>
  <si>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</si>
  <si>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</si>
  <si>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</si>
  <si>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</si>
  <si>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</si>
  <si>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</si>
  <si>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</si>
  <si>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</si>
  <si>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</si>
  <si>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</si>
  <si>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</si>
  <si>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</si>
  <si>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</si>
  <si>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</si>
  <si>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</si>
  <si>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</si>
  <si>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</si>
  <si>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</si>
  <si>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</si>
  <si>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</si>
  <si>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</si>
  <si>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</si>
  <si>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</si>
  <si>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</si>
  <si>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</si>
  <si>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</si>
  <si>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</si>
  <si>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</si>
  <si>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</si>
  <si>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</si>
  <si>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</si>
  <si>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</si>
  <si>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</si>
  <si>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</si>
  <si>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</si>
  <si>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</si>
  <si>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</si>
  <si>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</si>
  <si>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</si>
  <si>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</si>
  <si>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</si>
  <si>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</si>
  <si>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</si>
  <si>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</si>
  <si>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</si>
  <si>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</si>
  <si>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</si>
  <si>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</si>
  <si>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</si>
  <si>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</si>
  <si>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</si>
  <si>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</si>
  <si>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</si>
  <si>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</si>
  <si>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</si>
  <si>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</si>
  <si>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</si>
  <si>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</si>
  <si>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</si>
  <si>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</si>
  <si>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</si>
  <si>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</si>
  <si>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</si>
  <si>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</si>
  <si>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</si>
  <si>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</si>
  <si>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</si>
  <si>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</si>
  <si>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</si>
  <si>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</si>
  <si>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</si>
  <si>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</si>
  <si>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</si>
  <si>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</si>
  <si>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</si>
  <si>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</si>
  <si>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</si>
  <si>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</si>
  <si>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</si>
  <si>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</si>
  <si>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</si>
  <si>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</si>
  <si>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</si>
  <si>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</si>
  <si>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</si>
  <si>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</si>
  <si>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</si>
  <si>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</si>
  <si>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</si>
  <si>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</si>
  <si>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</si>
  <si>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</si>
  <si>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</si>
  <si>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</si>
  <si>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</si>
  <si>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</si>
  <si>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</si>
  <si>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</si>
  <si>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</si>
  <si>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</si>
  <si>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</si>
  <si>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</si>
  <si>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</si>
  <si>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</si>
  <si>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</si>
  <si>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</si>
  <si>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</si>
  <si>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</si>
  <si>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</si>
  <si>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</si>
  <si>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</si>
  <si>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</si>
  <si>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</si>
  <si>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</si>
  <si>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</si>
  <si>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</si>
  <si>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</si>
  <si>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</si>
  <si>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</si>
  <si>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</si>
  <si>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</si>
  <si>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</si>
  <si>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</si>
  <si>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</si>
  <si>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</si>
  <si>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</si>
  <si>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</si>
  <si>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</si>
  <si>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</si>
  <si>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</si>
  <si>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</si>
  <si>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</si>
  <si>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</si>
  <si>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</si>
  <si>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</si>
  <si>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</si>
  <si>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</si>
  <si>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</si>
  <si>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</si>
  <si>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</si>
  <si>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</si>
  <si>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</si>
  <si>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</si>
  <si>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</si>
  <si>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</si>
  <si>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</si>
  <si>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</si>
  <si>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</si>
  <si>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</si>
  <si>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</si>
  <si>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</si>
  <si>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</si>
  <si>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</si>
  <si>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</si>
  <si>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</si>
  <si>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</si>
  <si>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</si>
  <si>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</si>
  <si>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</si>
  <si>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</si>
  <si>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</si>
  <si>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</si>
  <si>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</si>
  <si>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</si>
  <si>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</si>
  <si>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</si>
  <si>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</si>
  <si>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</si>
  <si>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</si>
  <si>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</si>
  <si>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</si>
  <si>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</si>
  <si>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</si>
  <si>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</si>
  <si>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</si>
  <si>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</si>
  <si>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</si>
  <si>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</si>
  <si>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</si>
  <si>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</si>
  <si>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</si>
  <si>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</si>
  <si>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</si>
  <si>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</si>
  <si>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</si>
  <si>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</si>
  <si>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</si>
  <si>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</si>
  <si>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</si>
  <si>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</si>
  <si>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</si>
  <si>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</si>
  <si>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</si>
  <si>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</si>
  <si>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</si>
  <si>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</si>
  <si>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</si>
  <si>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</si>
  <si>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</si>
  <si>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</si>
  <si>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</si>
  <si>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</si>
  <si>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</si>
  <si>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</si>
  <si>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</si>
  <si>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</si>
  <si>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</si>
  <si>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</si>
  <si>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</si>
  <si>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</si>
  <si>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</si>
  <si>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</si>
  <si>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</si>
  <si>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</si>
  <si>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</si>
  <si>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</si>
  <si>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</si>
  <si>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</si>
  <si>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</si>
  <si>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</si>
  <si>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</si>
  <si>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</si>
  <si>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</si>
  <si>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</si>
  <si>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</si>
  <si>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</si>
  <si>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</si>
  <si>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</si>
  <si>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</si>
  <si>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</si>
  <si>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</si>
  <si>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</si>
  <si>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</si>
  <si>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</si>
  <si>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</si>
  <si>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</si>
  <si>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</si>
  <si>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</si>
  <si>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</si>
  <si>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</si>
  <si>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</si>
  <si>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</si>
  <si>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</si>
  <si>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</si>
  <si>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</si>
  <si>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</si>
  <si>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</si>
  <si>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</si>
  <si>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</si>
  <si>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</si>
  <si>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</si>
  <si>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</si>
  <si>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</si>
  <si>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</si>
  <si>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</si>
  <si>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</si>
  <si>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</si>
  <si>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</si>
  <si>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</si>
  <si>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</si>
  <si>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</si>
  <si>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</si>
  <si>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</si>
  <si>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</si>
  <si>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</si>
  <si>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</si>
  <si>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</si>
  <si>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</si>
  <si>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</si>
  <si>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</si>
  <si>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</si>
  <si>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</si>
  <si>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</si>
  <si>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</si>
  <si>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</si>
  <si>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</si>
  <si>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</si>
  <si>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</si>
  <si>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</si>
  <si>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</si>
  <si>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</si>
  <si>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</si>
  <si>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</si>
  <si>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</si>
  <si>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</si>
  <si>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</si>
  <si>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</si>
  <si>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</si>
  <si>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</si>
  <si>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</si>
  <si>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</si>
  <si>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</si>
  <si>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</si>
  <si>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</si>
  <si>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</si>
  <si>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</si>
  <si>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</si>
  <si>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</si>
  <si>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</si>
  <si>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</si>
  <si>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</si>
  <si>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</si>
  <si>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</si>
  <si>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</si>
  <si>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</si>
  <si>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</si>
  <si>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</si>
  <si>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</si>
  <si>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</si>
  <si>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</si>
  <si>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</si>
  <si>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</si>
  <si>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</si>
  <si>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</si>
  <si>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</si>
  <si>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</si>
  <si>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</si>
  <si>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</si>
  <si>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</si>
  <si>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</si>
  <si>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</si>
  <si>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</si>
  <si>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</si>
  <si>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</si>
  <si>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</si>
  <si>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</si>
  <si>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</si>
  <si>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</si>
  <si>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</si>
  <si>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</si>
  <si>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</si>
  <si>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</si>
  <si>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</si>
  <si>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</si>
  <si>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</si>
  <si>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</si>
  <si>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</si>
  <si>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</si>
  <si>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</si>
  <si>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</si>
  <si>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</si>
  <si>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</si>
  <si>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</si>
  <si>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</si>
  <si>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</si>
  <si>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</si>
  <si>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</si>
  <si>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</si>
  <si>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</si>
  <si>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</si>
  <si>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</si>
  <si>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</si>
  <si>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</si>
  <si>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</si>
  <si>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</si>
  <si>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</si>
  <si>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</si>
  <si>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</si>
  <si>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</si>
  <si>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</si>
  <si>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</si>
  <si>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</si>
  <si>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</si>
  <si>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</si>
  <si>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</si>
  <si>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</si>
  <si>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</si>
  <si>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</si>
  <si>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</si>
  <si>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</si>
  <si>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</si>
  <si>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</si>
  <si>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</si>
  <si>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</si>
  <si>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</si>
  <si>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</si>
  <si>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</si>
  <si>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</si>
  <si>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</si>
  <si>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</si>
  <si>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</si>
  <si>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</si>
  <si>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</si>
  <si>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</si>
  <si>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</si>
  <si>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</si>
  <si>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</si>
  <si>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</si>
  <si>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</si>
  <si>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</si>
  <si>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</si>
  <si>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</si>
  <si>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</si>
  <si>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</si>
  <si>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</si>
  <si>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</si>
  <si>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</si>
  <si>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</si>
  <si>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</si>
  <si>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</si>
  <si>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</si>
  <si>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</si>
  <si>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</si>
  <si>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</si>
  <si>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</si>
  <si>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</si>
  <si>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</si>
  <si>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</si>
  <si>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</si>
  <si>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</si>
  <si>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</si>
  <si>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</si>
  <si>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</si>
  <si>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</si>
  <si>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</si>
  <si>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</si>
  <si>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</si>
  <si>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</si>
  <si>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</si>
  <si>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</si>
  <si>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</si>
  <si>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</si>
  <si>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</si>
  <si>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</si>
  <si>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</si>
  <si>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</si>
  <si>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</si>
  <si>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</si>
  <si>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</si>
  <si>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</si>
  <si>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</si>
  <si>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</si>
  <si>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</si>
  <si>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</si>
  <si>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</si>
  <si>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</si>
  <si>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</si>
  <si>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</si>
  <si>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</si>
  <si>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</si>
  <si>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</si>
  <si>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</si>
  <si>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</si>
  <si>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</si>
  <si>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</si>
  <si>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</si>
  <si>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</si>
  <si>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</si>
  <si>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</si>
  <si>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</si>
  <si>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</si>
  <si>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</si>
  <si>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</si>
  <si>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</si>
  <si>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</si>
  <si>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</si>
  <si>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</si>
  <si>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</si>
  <si>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</si>
  <si>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</si>
  <si>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</si>
  <si>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</si>
  <si>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</si>
  <si>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</si>
  <si>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</si>
  <si>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</si>
  <si>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</si>
  <si>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</si>
  <si>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</si>
  <si>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</si>
  <si>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</si>
  <si>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</si>
  <si>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</si>
  <si>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</si>
  <si>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</si>
  <si>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</si>
  <si>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</si>
  <si>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</si>
  <si>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</si>
  <si>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</si>
  <si>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</si>
  <si>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</si>
  <si>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</si>
  <si>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</si>
  <si>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</si>
  <si>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</si>
  <si>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</si>
  <si>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</si>
  <si>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</si>
  <si>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</si>
  <si>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</si>
  <si>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</si>
  <si>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</si>
  <si>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</si>
  <si>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</si>
  <si>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</si>
  <si>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</si>
  <si>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</si>
  <si>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</si>
  <si>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</si>
  <si>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</si>
  <si>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</si>
  <si>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</si>
  <si>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</si>
  <si>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</si>
  <si>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</si>
  <si>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</si>
  <si>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</si>
  <si>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</si>
  <si>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</si>
  <si>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</si>
  <si>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</si>
  <si>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</si>
  <si>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</si>
  <si>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</si>
  <si>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</si>
  <si>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</si>
  <si>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</si>
  <si>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</si>
  <si>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</si>
  <si>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</si>
  <si>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</si>
  <si>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</si>
  <si>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</si>
  <si>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</si>
  <si>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</si>
  <si>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</si>
  <si>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</si>
  <si>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</si>
  <si>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</si>
  <si>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</si>
  <si>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</si>
  <si>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</si>
  <si>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</si>
  <si>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</si>
  <si>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</si>
  <si>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</si>
  <si>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</si>
  <si>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</si>
  <si>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</si>
  <si>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</si>
  <si>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</si>
  <si>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</si>
  <si>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</si>
  <si>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</si>
  <si>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</si>
  <si>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</si>
  <si>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</si>
  <si>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</si>
  <si>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</si>
  <si>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</si>
  <si>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</si>
  <si>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</si>
  <si>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</si>
  <si>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</si>
  <si>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</si>
  <si>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</si>
  <si>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</si>
  <si>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</si>
  <si>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</si>
  <si>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</si>
  <si>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</si>
  <si>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</si>
  <si>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</si>
  <si>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</si>
  <si>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</si>
  <si>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</si>
  <si>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</si>
  <si>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</si>
  <si>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</si>
  <si>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</si>
  <si>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</si>
  <si>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</si>
  <si>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</si>
  <si>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</si>
  <si>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</si>
  <si>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</si>
  <si>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</si>
  <si>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</si>
  <si>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</si>
  <si>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</si>
  <si>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</si>
  <si>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</si>
  <si>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</si>
  <si>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</si>
  <si>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</si>
  <si>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</si>
  <si>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</si>
  <si>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</si>
  <si>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</si>
  <si>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</si>
  <si>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</si>
  <si>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</si>
  <si>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</si>
  <si>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</si>
  <si>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</si>
  <si>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</si>
  <si>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</si>
  <si>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</si>
  <si>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</si>
  <si>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</si>
  <si>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</si>
  <si>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</si>
  <si>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</si>
  <si>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</si>
  <si>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</si>
  <si>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</si>
  <si>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</si>
  <si>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</si>
  <si>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</si>
  <si>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</si>
  <si>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</si>
  <si>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</si>
  <si>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</si>
  <si>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</si>
  <si>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</si>
  <si>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</si>
  <si>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</si>
  <si>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</si>
  <si>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</si>
  <si>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</si>
  <si>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</si>
  <si>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</si>
  <si>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</si>
  <si>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</si>
  <si>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</si>
  <si>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</si>
  <si>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</si>
  <si>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</si>
  <si>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</si>
  <si>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</si>
  <si>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</si>
  <si>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</si>
  <si>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</si>
  <si>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</si>
  <si>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</si>
  <si>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</si>
  <si>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</si>
  <si>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</si>
  <si>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</si>
  <si>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</si>
  <si>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</si>
  <si>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</si>
  <si>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</si>
  <si>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</si>
  <si>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</si>
  <si>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</si>
  <si>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</si>
  <si>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</si>
  <si>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</si>
  <si>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</si>
  <si>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</si>
  <si>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</si>
  <si>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</si>
  <si>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</si>
  <si>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</si>
  <si>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</si>
  <si>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</si>
  <si>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</si>
  <si>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</si>
  <si>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</si>
  <si>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</si>
  <si>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</si>
  <si>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</si>
  <si>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</si>
  <si>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</si>
  <si>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</si>
  <si>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</si>
  <si>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</si>
  <si>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</si>
  <si>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</si>
  <si>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</si>
  <si>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</si>
  <si>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</si>
  <si>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</si>
  <si>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</si>
  <si>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</si>
  <si>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</si>
  <si>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</si>
  <si>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</si>
  <si>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</si>
  <si>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</si>
  <si>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</si>
  <si>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</si>
  <si>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</si>
  <si>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</si>
  <si>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</si>
  <si>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</si>
  <si>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</si>
  <si>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</si>
  <si>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</si>
  <si>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</si>
  <si>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</si>
  <si>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</si>
  <si>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</si>
  <si>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</si>
  <si>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</si>
  <si>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</si>
  <si>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</si>
  <si>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</si>
  <si>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</si>
  <si>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</si>
  <si>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</si>
  <si>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</si>
  <si>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</si>
  <si>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</si>
  <si>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</si>
  <si>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</si>
  <si>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</si>
  <si>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</si>
  <si>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</si>
  <si>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</si>
  <si>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</si>
  <si>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</si>
  <si>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</si>
  <si>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</si>
  <si>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</si>
  <si>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</si>
  <si>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</si>
  <si>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</si>
  <si>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</si>
  <si>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</si>
  <si>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</si>
  <si>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</si>
  <si>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</si>
  <si>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</si>
  <si>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</si>
  <si>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</si>
  <si>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</si>
  <si>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</si>
  <si>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</si>
  <si>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</si>
  <si>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</si>
  <si>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</si>
  <si>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</si>
  <si>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</si>
  <si>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</si>
  <si>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</si>
  <si>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</si>
  <si>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</si>
  <si>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</si>
  <si>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</si>
  <si>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</si>
  <si>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</si>
  <si>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</si>
  <si>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</si>
  <si>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</si>
  <si>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</si>
  <si>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</si>
  <si>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</si>
  <si>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</si>
  <si>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</si>
  <si>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</si>
  <si>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</si>
  <si>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</si>
  <si>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</si>
  <si>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</si>
  <si>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</si>
  <si>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</si>
  <si>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</si>
  <si>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</si>
  <si>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</si>
  <si>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</si>
  <si>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</si>
  <si>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</si>
  <si>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</si>
  <si>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</si>
  <si>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</si>
  <si>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</si>
  <si>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</si>
  <si>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</si>
  <si>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</si>
  <si>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</si>
  <si>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</si>
  <si>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</si>
  <si>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</si>
  <si>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</si>
  <si>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</si>
  <si>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</si>
  <si>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</si>
  <si>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</si>
  <si>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</si>
  <si>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</si>
  <si>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</si>
  <si>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</si>
  <si>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</si>
  <si>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</si>
  <si>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</si>
  <si>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</si>
  <si>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</si>
  <si>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</si>
  <si>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</si>
  <si>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</si>
  <si>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</si>
  <si>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</si>
  <si>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</si>
  <si>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</si>
  <si>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</si>
  <si>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</si>
  <si>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</si>
  <si>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</si>
  <si>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</si>
  <si>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</si>
  <si>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</si>
  <si>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</si>
  <si>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</si>
  <si>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</si>
  <si>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</si>
  <si>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</si>
  <si>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</si>
  <si>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</si>
  <si>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</si>
  <si>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</si>
  <si>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</si>
  <si>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</si>
  <si>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</si>
  <si>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</si>
  <si>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</si>
  <si>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</si>
  <si>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</si>
  <si>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</si>
  <si>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</si>
  <si>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</si>
  <si>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</si>
  <si>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</si>
  <si>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</si>
  <si>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</si>
  <si>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</si>
  <si>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</si>
  <si>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</si>
  <si>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</si>
  <si>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</si>
  <si>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</si>
  <si>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</si>
  <si>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</si>
  <si>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</si>
  <si>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</si>
  <si>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</si>
  <si>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</si>
  <si>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</si>
  <si>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</si>
  <si>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</si>
  <si>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</si>
  <si>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</si>
  <si>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</si>
  <si>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</si>
  <si>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</si>
  <si>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</si>
  <si>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</si>
  <si>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</si>
  <si>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</si>
  <si>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</si>
  <si>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</si>
  <si>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</si>
  <si>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</si>
  <si>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</si>
  <si>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</si>
  <si>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</si>
  <si>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</si>
  <si>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</si>
  <si>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</si>
  <si>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</si>
  <si>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</si>
  <si>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</si>
  <si>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</si>
  <si>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</si>
  <si>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</si>
  <si>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</si>
  <si>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</si>
  <si>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</si>
  <si>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</si>
  <si>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</si>
  <si>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</si>
  <si>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</si>
  <si>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</si>
  <si>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</si>
  <si>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</si>
  <si>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</si>
  <si>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</si>
  <si>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</si>
  <si>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</si>
  <si>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</si>
  <si>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</si>
  <si>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</si>
  <si>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</si>
  <si>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</si>
  <si>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</si>
  <si>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</si>
  <si>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</si>
  <si>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</si>
  <si>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</si>
  <si>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</si>
  <si>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</si>
  <si>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</si>
  <si>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</si>
  <si>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</si>
  <si>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</si>
  <si>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</si>
  <si>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</si>
  <si>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</si>
  <si>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</si>
  <si>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</si>
  <si>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</si>
  <si>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</si>
  <si>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</si>
  <si>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</si>
  <si>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</si>
  <si>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</si>
  <si>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</si>
  <si>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</si>
  <si>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</si>
  <si>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</si>
  <si>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</si>
  <si>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</si>
  <si>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</si>
  <si>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</si>
  <si>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</si>
  <si>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</si>
  <si>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</si>
  <si>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</si>
  <si>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</si>
  <si>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</si>
  <si>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</si>
  <si>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</si>
  <si>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</si>
  <si>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</si>
  <si>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</si>
  <si>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</si>
  <si>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</si>
  <si>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</si>
  <si>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</si>
  <si>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</si>
  <si>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</si>
  <si>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</si>
  <si>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</si>
  <si>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</si>
  <si>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</si>
  <si>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</si>
  <si>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</si>
  <si>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</si>
  <si>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</si>
  <si>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</si>
  <si>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</si>
  <si>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</si>
  <si>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</si>
  <si>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</si>
  <si>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</si>
  <si>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</si>
  <si>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</si>
  <si>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</si>
  <si>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</si>
  <si>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</si>
  <si>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</si>
  <si>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</si>
  <si>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</si>
  <si>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</si>
  <si>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</si>
  <si>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</si>
  <si>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</si>
  <si>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</si>
  <si>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</si>
  <si>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</si>
  <si>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</si>
  <si>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</si>
  <si>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</si>
  <si>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</si>
  <si>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</si>
  <si>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</si>
  <si>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</si>
  <si>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</si>
  <si>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</si>
  <si>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</si>
  <si>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</si>
  <si>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</si>
  <si>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</si>
  <si>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</si>
  <si>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</si>
  <si>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</si>
  <si>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</si>
  <si>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</si>
  <si>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</si>
  <si>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</si>
  <si>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</si>
  <si>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</si>
  <si>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</si>
  <si>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</si>
  <si>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</si>
  <si>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</si>
  <si>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</si>
  <si>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</si>
  <si>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</si>
  <si>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</si>
  <si>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</si>
  <si>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</si>
  <si>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</si>
  <si>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</si>
  <si>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</si>
  <si>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</si>
  <si>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</si>
  <si>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</si>
  <si>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</si>
  <si>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</si>
  <si>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</si>
  <si>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</si>
  <si>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</si>
  <si>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</si>
  <si>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</si>
  <si>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</si>
  <si>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</si>
  <si>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</si>
  <si>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</si>
  <si>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</si>
  <si>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</si>
  <si>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</si>
  <si>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</si>
  <si>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</si>
  <si>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</si>
  <si>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</si>
  <si>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</si>
  <si>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</si>
  <si>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</si>
  <si>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</si>
  <si>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</si>
  <si>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</si>
  <si>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</si>
  <si>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</si>
  <si>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</si>
  <si>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</si>
  <si>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</si>
  <si>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</si>
  <si>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</si>
  <si>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</si>
  <si>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</si>
  <si>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</si>
  <si>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</si>
  <si>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</si>
  <si>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</si>
  <si>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</si>
  <si>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</si>
  <si>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</si>
  <si>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</si>
  <si>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</si>
  <si>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</si>
  <si>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</si>
  <si>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</si>
  <si>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</si>
  <si>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</si>
  <si>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</si>
  <si>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</si>
  <si>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</si>
  <si>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</si>
  <si>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</si>
  <si>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</si>
  <si>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</si>
  <si>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</si>
  <si>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</si>
  <si>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</si>
  <si>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</si>
  <si>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</si>
  <si>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</si>
  <si>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</si>
  <si>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</si>
  <si>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</si>
  <si>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</si>
  <si>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</si>
  <si>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</si>
  <si>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</si>
  <si>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</si>
  <si>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</si>
  <si>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</si>
  <si>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</si>
  <si>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</si>
  <si>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</si>
  <si>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</si>
  <si>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</si>
  <si>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</si>
  <si>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</si>
  <si>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</si>
  <si>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</si>
  <si>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</si>
  <si>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</si>
  <si>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</si>
  <si>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</si>
  <si>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</si>
  <si>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</si>
  <si>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</si>
  <si>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</si>
  <si>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</si>
  <si>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</si>
  <si>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</si>
  <si>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</si>
  <si>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</si>
  <si>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</si>
  <si>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</si>
  <si>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</si>
  <si>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</si>
  <si>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</si>
  <si>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</si>
  <si>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</si>
  <si>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</si>
  <si>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</si>
  <si>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</si>
  <si>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</si>
  <si>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</si>
  <si>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</si>
  <si>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</si>
  <si>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</si>
  <si>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</si>
  <si>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</si>
  <si>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</si>
  <si>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</si>
  <si>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</si>
  <si>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</si>
  <si>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</si>
  <si>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</si>
  <si>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</si>
  <si>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</si>
  <si>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</si>
  <si>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</si>
  <si>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</si>
  <si>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</si>
  <si>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</si>
  <si>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</si>
  <si>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</si>
  <si>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</si>
  <si>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</si>
  <si>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</si>
  <si>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</si>
  <si>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</si>
  <si>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</si>
  <si>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</si>
  <si>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</si>
  <si>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</si>
  <si>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</si>
  <si>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</si>
  <si>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</si>
  <si>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</si>
  <si>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</si>
  <si>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</si>
  <si>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</si>
  <si>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</si>
  <si>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</si>
  <si>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</si>
  <si>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</si>
  <si>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</si>
  <si>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</si>
  <si>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</si>
  <si>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</si>
  <si>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</si>
  <si>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</si>
  <si>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</si>
  <si>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</si>
  <si>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</si>
  <si>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</si>
  <si>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</si>
  <si>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</si>
  <si>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</si>
  <si>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</si>
  <si>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</si>
  <si>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</si>
  <si>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</si>
  <si>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</si>
  <si>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</si>
  <si>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</si>
  <si>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</si>
  <si>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</si>
  <si>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</si>
  <si>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</si>
  <si>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</si>
  <si>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</si>
  <si>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</si>
  <si>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</si>
  <si>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</si>
  <si>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</si>
  <si>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</si>
  <si>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</si>
  <si>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</si>
  <si>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</si>
  <si>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</si>
  <si>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</si>
  <si>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</si>
  <si>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</si>
  <si>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</si>
  <si>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</si>
  <si>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</si>
  <si>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</si>
  <si>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</si>
  <si>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</si>
  <si>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</si>
  <si>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</si>
  <si>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</si>
  <si>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</si>
  <si>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</si>
  <si>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</si>
  <si>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</si>
  <si>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</si>
  <si>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</si>
  <si>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</si>
  <si>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</si>
  <si>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</si>
  <si>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</si>
  <si>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</si>
  <si>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</si>
  <si>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</si>
  <si>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</si>
  <si>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</si>
  <si>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</si>
  <si>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</si>
  <si>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</si>
  <si>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</si>
  <si>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</si>
  <si>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</si>
  <si>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</si>
  <si>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</si>
  <si>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</si>
  <si>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</si>
  <si>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</si>
  <si>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</si>
  <si>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</si>
  <si>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</si>
  <si>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</si>
  <si>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</si>
  <si>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</si>
  <si>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</si>
  <si>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</si>
  <si>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</si>
  <si>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</si>
  <si>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</si>
  <si>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</si>
  <si>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</si>
  <si>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</si>
  <si>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</si>
  <si>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</si>
  <si>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</si>
  <si>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</si>
  <si>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</si>
  <si>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</si>
  <si>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</si>
  <si>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</si>
  <si>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</si>
  <si>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</si>
  <si>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</si>
  <si>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</si>
  <si>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</si>
  <si>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</si>
  <si>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</si>
  <si>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</si>
  <si>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</si>
  <si>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</si>
  <si>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</si>
  <si>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</si>
  <si>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</si>
  <si>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</si>
  <si>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</si>
  <si>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</si>
  <si>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</si>
  <si>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</si>
  <si>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</si>
  <si>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</si>
  <si>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</si>
  <si>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</si>
  <si>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</si>
  <si>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</si>
  <si>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</si>
  <si>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</si>
  <si>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</si>
  <si>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</si>
  <si>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</si>
  <si>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</si>
  <si>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</si>
  <si>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</si>
  <si>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</si>
  <si>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</si>
  <si>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</si>
  <si>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</si>
  <si>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</si>
  <si>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</si>
  <si>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</si>
  <si>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</si>
  <si>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</si>
  <si>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</si>
  <si>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</si>
  <si>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</si>
  <si>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</si>
  <si>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</si>
  <si>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</si>
  <si>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</si>
  <si>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</si>
  <si>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</si>
  <si>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</si>
  <si>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</si>
  <si>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</si>
  <si>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</si>
  <si>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</si>
  <si>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</si>
  <si>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</si>
  <si>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</si>
  <si>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</si>
  <si>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</si>
  <si>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</si>
  <si>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</si>
  <si>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</si>
  <si>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</si>
  <si>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</si>
  <si>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</si>
  <si>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</si>
  <si>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</si>
  <si>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</si>
  <si>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</si>
  <si>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</si>
  <si>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</si>
  <si>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</si>
  <si>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</si>
  <si>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</si>
  <si>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</si>
  <si>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</si>
  <si>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</si>
  <si>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</si>
  <si>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</si>
  <si>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</si>
  <si>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</si>
  <si>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</si>
  <si>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</si>
  <si>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</si>
  <si>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</si>
  <si>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</si>
  <si>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</si>
  <si>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</si>
  <si>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</si>
  <si>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</si>
  <si>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</si>
  <si>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</si>
  <si>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</si>
  <si>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</si>
  <si>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</si>
  <si>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</si>
  <si>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</si>
  <si>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</si>
  <si>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</si>
  <si>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</si>
  <si>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</si>
  <si>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</si>
  <si>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</si>
  <si>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</si>
  <si>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</si>
  <si>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</si>
  <si>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</si>
  <si>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</si>
  <si>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</si>
  <si>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</si>
  <si>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</si>
  <si>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</si>
  <si>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</si>
  <si>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</si>
  <si>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</si>
  <si>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</si>
  <si>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</si>
  <si>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</si>
  <si>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</si>
  <si>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</si>
  <si>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</si>
  <si>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</si>
  <si>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</si>
  <si>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</si>
  <si>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</si>
  <si>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</si>
  <si>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</si>
  <si>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</si>
  <si>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</si>
  <si>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</si>
  <si>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</si>
  <si>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</si>
  <si>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</si>
  <si>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</si>
  <si>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</si>
  <si>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</si>
  <si>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</si>
  <si>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</si>
  <si>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</si>
  <si>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</si>
  <si>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</si>
  <si>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</si>
  <si>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</si>
  <si>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</si>
  <si>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</si>
  <si>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</si>
  <si>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</si>
  <si>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</si>
  <si>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</si>
  <si>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</si>
  <si>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</si>
  <si>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</si>
  <si>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</si>
  <si>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</si>
  <si>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</si>
  <si>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</si>
  <si>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</si>
  <si>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</si>
  <si>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</si>
  <si>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</si>
  <si>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</si>
  <si>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</si>
  <si>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</si>
  <si>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</si>
  <si>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</si>
  <si>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</si>
  <si>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</si>
  <si>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</si>
  <si>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</si>
  <si>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</si>
  <si>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</si>
  <si>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</si>
  <si>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</si>
  <si>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</si>
  <si>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</si>
  <si>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</si>
  <si>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</si>
  <si>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</si>
  <si>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</si>
  <si>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</si>
  <si>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</si>
  <si>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</si>
  <si>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</si>
  <si>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</si>
  <si>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</si>
  <si>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</si>
  <si>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</si>
  <si>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</si>
  <si>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</si>
  <si>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</si>
  <si>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</si>
  <si>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</si>
  <si>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</si>
  <si>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</si>
  <si>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</si>
  <si>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</si>
  <si>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</si>
  <si>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</si>
  <si>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</si>
  <si>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</si>
  <si>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</si>
  <si>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</si>
  <si>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</si>
  <si>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</si>
  <si>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</si>
  <si>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</si>
  <si>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</si>
  <si>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</si>
  <si>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</si>
  <si>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</si>
  <si>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</si>
  <si>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</si>
  <si>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</si>
  <si>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</si>
  <si>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</si>
  <si>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</si>
  <si>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</si>
  <si>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</si>
  <si>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</si>
  <si>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</si>
  <si>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</si>
  <si>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</si>
  <si>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</si>
  <si>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</si>
  <si>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</si>
  <si>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</si>
  <si>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</si>
  <si>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</si>
  <si>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</si>
  <si>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</si>
  <si>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</si>
  <si>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</si>
  <si>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</si>
  <si>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</si>
  <si>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</si>
  <si>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</si>
  <si>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</si>
  <si>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</si>
  <si>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</si>
  <si>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</si>
  <si>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</si>
  <si>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</si>
  <si>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</si>
  <si>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</si>
  <si>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</si>
  <si>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</si>
  <si>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</si>
  <si>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</si>
  <si>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</si>
  <si>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</si>
  <si>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</si>
  <si>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</si>
  <si>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</si>
  <si>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</si>
  <si>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</si>
  <si>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</si>
  <si>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</si>
  <si>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</si>
  <si>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</si>
  <si>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</si>
  <si>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</si>
  <si>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</si>
  <si>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</si>
  <si>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</si>
  <si>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</si>
  <si>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</si>
  <si>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</si>
  <si>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</si>
  <si>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</si>
  <si>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</si>
  <si>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</si>
  <si>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</si>
  <si>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</si>
  <si>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</si>
  <si>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</si>
  <si>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</si>
  <si>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</si>
  <si>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</si>
  <si>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</si>
  <si>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</si>
  <si>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</si>
  <si>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</si>
  <si>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</si>
  <si>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</si>
  <si>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</si>
  <si>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</si>
  <si>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</si>
  <si>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</si>
  <si>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</si>
  <si>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</si>
  <si>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</si>
  <si>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</si>
  <si>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</si>
  <si>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</si>
  <si>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</si>
  <si>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</si>
  <si>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</si>
  <si>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</si>
  <si>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</si>
  <si>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</si>
  <si>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</si>
  <si>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</si>
  <si>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</si>
  <si>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</si>
  <si>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</si>
  <si>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</si>
  <si>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</si>
  <si>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</si>
  <si>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</si>
  <si>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</si>
  <si>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</si>
  <si>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</si>
  <si>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</si>
  <si>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</si>
  <si>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</si>
  <si>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</si>
  <si>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</si>
  <si>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</si>
  <si>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</si>
  <si>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</si>
  <si>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</si>
  <si>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</si>
  <si>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</si>
  <si>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</si>
  <si>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</si>
  <si>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</si>
  <si>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</si>
  <si>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</si>
  <si>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</si>
  <si>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</si>
  <si>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</si>
  <si>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</si>
  <si>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</si>
  <si>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</si>
  <si>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</si>
  <si>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</si>
  <si>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</si>
  <si>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</si>
  <si>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</si>
  <si>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</si>
  <si>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</si>
  <si>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</si>
  <si>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</si>
  <si>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</si>
  <si>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</si>
  <si>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</si>
  <si>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</si>
  <si>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</si>
  <si>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</si>
  <si>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</si>
  <si>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</si>
  <si>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</si>
  <si>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</si>
  <si>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</si>
  <si>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</si>
  <si>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</si>
  <si>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</si>
  <si>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</si>
  <si>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</si>
  <si>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</si>
  <si>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</si>
  <si>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</si>
  <si>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</si>
  <si>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</si>
  <si>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</si>
  <si>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</si>
  <si>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</si>
  <si>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</si>
  <si>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</si>
  <si>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</si>
  <si>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</si>
  <si>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</si>
  <si>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</si>
  <si>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</si>
  <si>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</si>
  <si>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</si>
  <si>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</si>
  <si>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</si>
  <si>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</si>
  <si>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</si>
  <si>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</si>
  <si>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</si>
  <si>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</si>
  <si>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</si>
  <si>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</si>
  <si>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</si>
  <si>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</si>
  <si>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</si>
  <si>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</si>
  <si>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</si>
  <si>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</si>
  <si>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</si>
  <si>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</si>
  <si>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</si>
  <si>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</si>
  <si>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</si>
  <si>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</si>
  <si>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</si>
  <si>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</si>
  <si>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</si>
  <si>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</si>
  <si>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</si>
  <si>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</si>
  <si>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</si>
  <si>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</si>
  <si>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</si>
  <si>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</si>
  <si>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</si>
  <si>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</si>
  <si>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</si>
  <si>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</si>
  <si>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</si>
  <si>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</si>
  <si>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</si>
  <si>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</si>
  <si>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</si>
  <si>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</si>
  <si>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</si>
  <si>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</si>
  <si>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</si>
  <si>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</si>
  <si>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</si>
  <si>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</si>
  <si>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</si>
  <si>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</si>
  <si>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</si>
  <si>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</si>
  <si>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</si>
  <si>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</si>
  <si>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</si>
  <si>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</si>
  <si>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</si>
  <si>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</si>
  <si>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</si>
  <si>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</si>
  <si>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</si>
  <si>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</si>
  <si>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</si>
  <si>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</si>
  <si>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</si>
  <si>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</si>
  <si>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</si>
  <si>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</si>
  <si>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</si>
  <si>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</si>
  <si>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</si>
  <si>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</si>
  <si>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</si>
  <si>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</si>
  <si>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</si>
  <si>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</si>
  <si>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</si>
  <si>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</si>
  <si>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</si>
  <si>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</si>
  <si>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</si>
  <si>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</si>
  <si>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</si>
  <si>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</si>
  <si>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</si>
  <si>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</si>
  <si>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</si>
  <si>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</si>
  <si>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</si>
  <si>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</si>
  <si>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</si>
  <si>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</si>
  <si>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</si>
  <si>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</si>
  <si>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</si>
  <si>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</si>
  <si>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</si>
  <si>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</si>
  <si>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</si>
  <si>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</si>
  <si>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</si>
  <si>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</si>
  <si>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</si>
  <si>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</si>
  <si>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</si>
  <si>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</si>
  <si>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</si>
  <si>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</si>
  <si>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</si>
  <si>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</si>
  <si>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</si>
  <si>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</si>
  <si>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</si>
  <si>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</si>
  <si>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</si>
  <si>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</si>
  <si>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</si>
  <si>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</si>
  <si>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</si>
  <si>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</si>
  <si>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</si>
  <si>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</si>
  <si>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</si>
  <si>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</si>
  <si>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</si>
  <si>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</si>
  <si>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</si>
  <si>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</si>
  <si>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</si>
  <si>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</si>
  <si>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</si>
  <si>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</si>
  <si>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</si>
  <si>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</si>
  <si>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</si>
  <si>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</si>
  <si>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</si>
  <si>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</si>
  <si>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</si>
  <si>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</si>
  <si>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</si>
  <si>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</si>
  <si>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</si>
  <si>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</si>
  <si>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</si>
  <si>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</si>
  <si>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</si>
  <si>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</si>
  <si>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</si>
  <si>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</si>
  <si>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</si>
  <si>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</si>
  <si>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</si>
  <si>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</si>
  <si>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</si>
  <si>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</si>
  <si>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</si>
  <si>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</si>
  <si>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</si>
  <si>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</si>
  <si>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</si>
  <si>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</si>
  <si>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</si>
  <si>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</si>
  <si>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</si>
  <si>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</si>
  <si>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</si>
  <si>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</si>
  <si>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</si>
  <si>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</si>
  <si>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</si>
  <si>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</si>
  <si>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</si>
  <si>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</si>
  <si>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</si>
  <si>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</si>
  <si>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</si>
  <si>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</si>
  <si>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</si>
  <si>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</si>
  <si>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</si>
  <si>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</si>
  <si>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</si>
  <si>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</si>
  <si>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</si>
  <si>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</si>
  <si>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</si>
  <si>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</si>
  <si>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</si>
  <si>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</si>
  <si>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</si>
  <si>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</si>
  <si>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</si>
  <si>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</si>
  <si>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</si>
  <si>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</si>
  <si>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</si>
  <si>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</si>
  <si>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</si>
  <si>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</si>
  <si>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</si>
  <si>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</si>
  <si>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</si>
  <si>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</si>
  <si>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</si>
  <si>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</si>
  <si>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</si>
  <si>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</si>
  <si>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</si>
  <si>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</si>
  <si>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</si>
  <si>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</si>
  <si>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</si>
  <si>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</si>
  <si>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</si>
  <si>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</si>
  <si>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</si>
  <si>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</si>
  <si>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</si>
  <si>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</si>
  <si>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</si>
  <si>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</si>
  <si>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</si>
  <si>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</si>
  <si>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</si>
  <si>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</si>
  <si>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</si>
  <si>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</si>
  <si>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</si>
  <si>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</si>
  <si>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</si>
  <si>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</si>
  <si>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</si>
  <si>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</si>
  <si>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</si>
  <si>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</si>
  <si>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</si>
  <si>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</si>
  <si>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</si>
  <si>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</si>
  <si>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</si>
  <si>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</si>
  <si>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</si>
  <si>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</si>
  <si>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</si>
  <si>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</si>
  <si>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</si>
  <si>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</si>
  <si>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</si>
  <si>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</si>
  <si>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</si>
  <si>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</si>
  <si>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</si>
  <si>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</si>
  <si>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</si>
  <si>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</si>
  <si>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</si>
  <si>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</si>
  <si>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</si>
  <si>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</si>
  <si>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</si>
  <si>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</si>
  <si>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</si>
  <si>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</si>
  <si>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</si>
  <si>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</si>
  <si>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</si>
  <si>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</si>
  <si>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</si>
  <si>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</si>
  <si>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</si>
  <si>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</si>
  <si>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</si>
  <si>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</si>
  <si>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</si>
  <si>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</si>
  <si>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</si>
  <si>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</si>
  <si>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</si>
  <si>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</si>
  <si>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</si>
  <si>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</si>
  <si>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</si>
  <si>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</si>
  <si>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</si>
  <si>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</si>
  <si>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</si>
  <si>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</si>
  <si>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</si>
  <si>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</si>
  <si>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</si>
  <si>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</si>
  <si>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</si>
  <si>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</si>
  <si>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</si>
  <si>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</si>
  <si>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</si>
  <si>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</si>
  <si>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</si>
  <si>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</si>
  <si>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</si>
  <si>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</si>
  <si>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</si>
  <si>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</si>
  <si>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</si>
  <si>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</si>
  <si>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</si>
  <si>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</si>
  <si>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</si>
  <si>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</si>
  <si>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</si>
  <si>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</si>
  <si>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</si>
  <si>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</si>
  <si>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</si>
  <si>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</si>
  <si>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</si>
  <si>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</si>
  <si>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</si>
  <si>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</si>
  <si>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</si>
  <si>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</si>
  <si>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</si>
  <si>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</si>
  <si>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</si>
  <si>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</si>
  <si>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</si>
  <si>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</si>
  <si>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</si>
  <si>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</si>
  <si>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</si>
  <si>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</si>
  <si>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</si>
  <si>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</si>
  <si>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</si>
  <si>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</si>
  <si>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</si>
  <si>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</si>
  <si>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</si>
  <si>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</si>
  <si>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</si>
  <si>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</si>
  <si>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</si>
  <si>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</si>
  <si>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</si>
  <si>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</si>
  <si>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</si>
  <si>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</si>
  <si>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</si>
  <si>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</si>
  <si>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</si>
  <si>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</si>
  <si>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</si>
  <si>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</si>
  <si>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</si>
  <si>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</si>
  <si>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</si>
  <si>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</si>
  <si>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</si>
  <si>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</si>
  <si>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</si>
  <si>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</si>
  <si>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</si>
  <si>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</si>
  <si>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</si>
  <si>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</si>
  <si>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</si>
  <si>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</si>
  <si>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</si>
  <si>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</si>
  <si>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</si>
  <si>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</si>
  <si>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</si>
  <si>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</si>
  <si>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</si>
  <si>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</si>
  <si>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</si>
  <si>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</si>
  <si>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</si>
  <si>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</si>
  <si>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</si>
  <si>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</si>
  <si>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</si>
  <si>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</si>
  <si>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</si>
  <si>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</si>
  <si>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</si>
  <si>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</si>
  <si>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</si>
  <si>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</si>
  <si>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</si>
  <si>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</si>
  <si>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</si>
  <si>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</si>
  <si>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</si>
  <si>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</si>
  <si>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</si>
  <si>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</si>
  <si>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</si>
  <si>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</si>
  <si>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</si>
  <si>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</si>
  <si>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</si>
  <si>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</si>
  <si>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</si>
  <si>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</si>
  <si>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</si>
  <si>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</si>
  <si>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</si>
  <si>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</si>
  <si>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</si>
  <si>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</si>
  <si>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</si>
  <si>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</si>
  <si>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</si>
  <si>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</si>
  <si>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</si>
  <si>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</si>
  <si>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</si>
  <si>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</si>
  <si>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</si>
  <si>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</si>
  <si>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</si>
  <si>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</si>
  <si>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</si>
  <si>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</si>
  <si>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</si>
  <si>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</si>
  <si>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</si>
  <si>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</si>
  <si>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</si>
  <si>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</si>
  <si>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</si>
  <si>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</si>
  <si>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</si>
  <si>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</si>
  <si>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</si>
  <si>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</si>
  <si>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</si>
  <si>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</si>
  <si>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</si>
  <si>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</si>
  <si>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</si>
  <si>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</si>
  <si>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</si>
  <si>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</si>
  <si>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</si>
  <si>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</si>
  <si>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</si>
  <si>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</si>
  <si>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</si>
  <si>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</si>
  <si>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</si>
  <si>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</si>
  <si>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</si>
  <si>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</si>
  <si>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</si>
  <si>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</si>
  <si>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</si>
  <si>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</si>
  <si>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</si>
  <si>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</si>
  <si>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</si>
  <si>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</si>
  <si>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</si>
  <si>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</si>
  <si>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</si>
  <si>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</si>
  <si>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</si>
  <si>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</si>
  <si>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</si>
  <si>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</si>
  <si>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</si>
  <si>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</si>
  <si>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</si>
  <si>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</si>
  <si>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</si>
  <si>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</si>
  <si>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</si>
  <si>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</si>
  <si>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</si>
  <si>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</si>
  <si>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</si>
  <si>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</si>
  <si>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</si>
  <si>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</si>
  <si>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</si>
  <si>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</si>
  <si>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</si>
  <si>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</si>
  <si>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</si>
  <si>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</si>
  <si>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</si>
  <si>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</si>
  <si>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</si>
  <si>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</si>
  <si>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</si>
  <si>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</si>
  <si>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</si>
  <si>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</si>
  <si>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</si>
  <si>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</si>
  <si>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</si>
  <si>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</si>
  <si>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</si>
  <si>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</si>
  <si>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</si>
  <si>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</si>
  <si>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</si>
  <si>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</si>
  <si>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</si>
  <si>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</si>
  <si>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</si>
  <si>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</si>
  <si>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</si>
  <si>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</si>
  <si>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</si>
  <si>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</si>
  <si>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</si>
  <si>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</si>
  <si>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</si>
  <si>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</si>
  <si>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</si>
  <si>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</si>
  <si>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</si>
  <si>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</si>
  <si>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</si>
  <si>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</si>
  <si>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</si>
  <si>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</si>
  <si>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</si>
  <si>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</si>
  <si>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</si>
  <si>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</si>
  <si>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</si>
  <si>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</si>
  <si>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</si>
  <si>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</si>
  <si>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</si>
  <si>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</si>
  <si>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</si>
  <si>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</si>
  <si>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</si>
  <si>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</si>
  <si>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</si>
  <si>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</si>
  <si>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</si>
  <si>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</si>
  <si>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</si>
  <si>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</si>
  <si>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</si>
  <si>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</si>
  <si>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</si>
  <si>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</si>
  <si>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</si>
  <si>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</si>
  <si>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</si>
  <si>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</si>
  <si>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</si>
  <si>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</si>
  <si>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</si>
  <si>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</si>
  <si>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</si>
  <si>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</si>
  <si>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</si>
  <si>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</si>
  <si>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</si>
  <si>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</si>
  <si>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</si>
  <si>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</si>
  <si>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</si>
  <si>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</si>
  <si>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</si>
  <si>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</si>
  <si>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</si>
  <si>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</si>
  <si>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</si>
  <si>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</si>
  <si>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</si>
  <si>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</si>
  <si>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</si>
  <si>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</si>
  <si>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</si>
  <si>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</si>
  <si>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</si>
  <si>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</si>
  <si>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</si>
  <si>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</si>
  <si>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</si>
  <si>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</si>
  <si>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</si>
  <si>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</si>
  <si>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</si>
  <si>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</si>
  <si>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</si>
  <si>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</si>
  <si>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</si>
  <si>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</si>
  <si>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</si>
  <si>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</si>
  <si>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</si>
  <si>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</si>
  <si>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</si>
  <si>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</si>
  <si>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</si>
  <si>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</si>
  <si>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</si>
  <si>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</si>
  <si>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</si>
  <si>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</si>
  <si>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</si>
  <si>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</si>
  <si>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</si>
  <si>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</si>
  <si>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</si>
  <si>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</si>
  <si>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</si>
  <si>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</si>
  <si>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</si>
  <si>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</si>
  <si>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</si>
  <si>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</si>
  <si>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</si>
  <si>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</si>
  <si>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</si>
  <si>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</si>
  <si>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</si>
  <si>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</si>
  <si>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</si>
  <si>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</si>
  <si>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</si>
  <si>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</si>
  <si>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</si>
  <si>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</si>
  <si>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</si>
  <si>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</si>
  <si>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</si>
  <si>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</si>
  <si>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</si>
  <si>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</si>
  <si>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</si>
  <si>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</si>
  <si>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</si>
  <si>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</si>
  <si>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</si>
  <si>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</si>
  <si>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</si>
  <si>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</si>
  <si>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</si>
  <si>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</si>
  <si>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</si>
  <si>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</si>
  <si>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</si>
  <si>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</si>
  <si>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</si>
  <si>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</si>
  <si>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</si>
  <si>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</si>
  <si>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</si>
  <si>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</si>
  <si>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</si>
  <si>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</si>
  <si>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</si>
  <si>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</si>
  <si>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</si>
  <si>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</si>
  <si>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</si>
  <si>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</si>
  <si>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</si>
  <si>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</si>
  <si>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</si>
  <si>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</si>
  <si>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</si>
  <si>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</si>
  <si>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</si>
  <si>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</si>
  <si>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</si>
  <si>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</si>
  <si>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</si>
  <si>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</si>
  <si>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</si>
  <si>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</si>
  <si>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</si>
  <si>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</si>
  <si>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</si>
  <si>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</si>
  <si>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</si>
  <si>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</si>
  <si>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</si>
  <si>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</si>
  <si>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</si>
  <si>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</si>
  <si>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</si>
  <si>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</si>
  <si>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</si>
  <si>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</si>
  <si>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</si>
  <si>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</si>
  <si>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</si>
  <si>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</si>
  <si>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</si>
  <si>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</si>
  <si>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</si>
  <si>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</si>
  <si>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</si>
  <si>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</si>
  <si>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</si>
  <si>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</si>
  <si>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</si>
  <si>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</si>
  <si>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</si>
  <si>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</si>
  <si>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</si>
  <si>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</si>
  <si>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</si>
  <si>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</si>
  <si>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</si>
  <si>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</si>
  <si>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</si>
  <si>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</si>
  <si>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</si>
  <si>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</si>
  <si>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</si>
  <si>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</si>
  <si>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</si>
  <si>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</si>
  <si>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</si>
  <si>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</si>
  <si>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</si>
  <si>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</si>
  <si>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</si>
  <si>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</si>
  <si>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</si>
  <si>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</si>
  <si>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</si>
  <si>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</si>
  <si>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</si>
  <si>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</si>
  <si>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</si>
  <si>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</si>
  <si>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</si>
  <si>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</si>
  <si>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</si>
  <si>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</si>
  <si>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</si>
  <si>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</si>
  <si>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</si>
  <si>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</si>
  <si>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</si>
  <si>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</si>
  <si>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</si>
  <si>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</si>
  <si>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</si>
  <si>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</si>
  <si>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</si>
  <si>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</si>
  <si>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</si>
  <si>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</si>
  <si>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</si>
  <si>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</si>
  <si>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</si>
  <si>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</si>
  <si>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</si>
  <si>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</si>
  <si>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</si>
  <si>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</si>
  <si>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</si>
  <si>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</si>
  <si>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</si>
  <si>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</si>
  <si>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</si>
  <si>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</si>
  <si>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</si>
  <si>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</si>
  <si>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</si>
  <si>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</si>
  <si>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</si>
  <si>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</si>
  <si>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</si>
  <si>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</si>
  <si>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</si>
  <si>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</si>
  <si>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</si>
  <si>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</si>
  <si>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</si>
  <si>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</si>
  <si>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</si>
  <si>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</si>
  <si>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</si>
  <si>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</si>
  <si>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</si>
  <si>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</si>
  <si>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</si>
  <si>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</si>
  <si>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</si>
  <si>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</si>
  <si>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</si>
  <si>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</si>
  <si>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</si>
  <si>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</si>
  <si>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</si>
  <si>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</si>
  <si>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</si>
  <si>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</si>
  <si>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</si>
  <si>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</si>
  <si>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</si>
  <si>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</si>
  <si>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</si>
  <si>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</si>
  <si>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</si>
  <si>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</si>
  <si>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</si>
  <si>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</si>
  <si>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</si>
  <si>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</si>
  <si>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</si>
  <si>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</si>
  <si>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</si>
  <si>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</si>
  <si>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</si>
  <si>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</si>
  <si>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</si>
  <si>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</si>
  <si>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</si>
  <si>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</si>
  <si>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</si>
  <si>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</si>
  <si>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</si>
  <si>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</si>
  <si>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</si>
  <si>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</si>
  <si>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</si>
  <si>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</si>
  <si>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</si>
  <si>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</si>
  <si>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</si>
  <si>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</si>
  <si>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</si>
  <si>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</si>
  <si>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</si>
  <si>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</si>
  <si>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</si>
  <si>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</si>
  <si>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</si>
  <si>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</si>
  <si>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</si>
  <si>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</si>
  <si>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</si>
  <si>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</si>
  <si>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</si>
  <si>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</si>
  <si>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</si>
  <si>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</si>
  <si>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</si>
  <si>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</si>
  <si>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</si>
  <si>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</si>
  <si>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</si>
  <si>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</si>
  <si>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</si>
  <si>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</si>
  <si>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</si>
  <si>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</si>
  <si>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</si>
  <si>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</si>
  <si>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</si>
  <si>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</si>
  <si>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</si>
  <si>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</si>
  <si>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</si>
  <si>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</si>
  <si>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</si>
  <si>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</si>
  <si>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</si>
  <si>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</si>
  <si>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</si>
  <si>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</si>
  <si>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</si>
  <si>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</si>
  <si>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</si>
  <si>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</si>
  <si>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</si>
  <si>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</si>
  <si>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</si>
  <si>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</si>
  <si>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</si>
  <si>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</si>
  <si>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</si>
  <si>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</si>
  <si>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</si>
  <si>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</si>
  <si>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</si>
  <si>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</si>
  <si>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</si>
  <si>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</si>
  <si>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</si>
  <si>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</si>
  <si>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</si>
  <si>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</si>
  <si>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</si>
  <si>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</si>
  <si>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</si>
  <si>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</si>
  <si>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</si>
  <si>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</si>
  <si>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</si>
  <si>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</si>
  <si>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</si>
  <si>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</si>
  <si>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</si>
  <si>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</si>
  <si>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</si>
  <si>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</si>
  <si>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</si>
  <si>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</si>
  <si>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</si>
  <si>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</si>
  <si>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</si>
  <si>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</si>
  <si>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</si>
  <si>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</si>
  <si>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</si>
  <si>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</si>
  <si>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</si>
  <si>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</si>
  <si>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</si>
  <si>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</si>
  <si>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</si>
  <si>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</si>
  <si>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</si>
  <si>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</si>
  <si>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</si>
  <si>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</si>
  <si>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</si>
  <si>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</si>
  <si>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</si>
  <si>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</si>
  <si>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</si>
  <si>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</si>
  <si>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</si>
  <si>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</si>
  <si>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</si>
  <si>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</si>
  <si>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</si>
  <si>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</si>
  <si>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</si>
  <si>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</si>
  <si>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</si>
  <si>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</si>
  <si>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</si>
  <si>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</si>
  <si>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</si>
  <si>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</si>
  <si>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</si>
  <si>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</si>
  <si>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</si>
  <si>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</si>
  <si>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</si>
  <si>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</si>
  <si>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</si>
  <si>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</si>
  <si>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</si>
  <si>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</si>
  <si>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</si>
  <si>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</si>
  <si>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</si>
  <si>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</si>
  <si>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</si>
  <si>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</si>
  <si>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</si>
  <si>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</si>
  <si>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</si>
  <si>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</si>
  <si>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</si>
  <si>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</si>
  <si>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</si>
  <si>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</si>
  <si>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</si>
  <si>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</si>
  <si>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</si>
  <si>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</si>
  <si>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</si>
  <si>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</si>
  <si>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</si>
  <si>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</si>
  <si>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</si>
  <si>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</si>
  <si>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</si>
  <si>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</si>
  <si>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</si>
  <si>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</si>
  <si>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</si>
  <si>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</si>
  <si>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</si>
  <si>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</si>
  <si>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</si>
  <si>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</si>
  <si>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</si>
  <si>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</si>
  <si>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</si>
  <si>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</si>
  <si>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</si>
  <si>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</si>
  <si>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</si>
  <si>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</si>
  <si>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</si>
  <si>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</si>
  <si>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</si>
  <si>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</si>
  <si>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</si>
  <si>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</si>
  <si>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</si>
  <si>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</si>
  <si>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</si>
  <si>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</si>
  <si>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</si>
  <si>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</si>
  <si>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</si>
  <si>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</si>
  <si>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</si>
  <si>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</si>
  <si>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</si>
  <si>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</si>
  <si>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</si>
  <si>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</si>
  <si>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</si>
  <si>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</si>
  <si>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</si>
  <si>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</si>
  <si>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</si>
  <si>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</si>
  <si>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</si>
  <si>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</si>
  <si>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</si>
  <si>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</si>
  <si>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</si>
  <si>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</si>
  <si>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</si>
  <si>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</si>
  <si>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</si>
  <si>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</si>
  <si>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</si>
  <si>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</si>
  <si>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</si>
  <si>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</si>
  <si>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</si>
  <si>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</si>
  <si>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</si>
  <si>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</si>
  <si>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</si>
  <si>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</si>
  <si>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</si>
  <si>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</si>
  <si>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</si>
  <si>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</si>
  <si>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</si>
  <si>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</si>
  <si>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</si>
  <si>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</si>
  <si>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</si>
  <si>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</si>
  <si>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</si>
  <si>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</si>
  <si>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</si>
  <si>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</si>
  <si>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</si>
  <si>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</si>
  <si>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</si>
  <si>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</si>
  <si>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</si>
  <si>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</si>
  <si>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</si>
  <si>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</si>
  <si>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</si>
  <si>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</si>
  <si>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</si>
  <si>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</si>
  <si>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</si>
  <si>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</si>
  <si>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</si>
  <si>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</si>
  <si>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</si>
  <si>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</si>
  <si>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</si>
  <si>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</si>
  <si>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</si>
  <si>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</si>
  <si>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</si>
  <si>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</si>
  <si>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</si>
  <si>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</si>
  <si>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</si>
  <si>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</si>
  <si>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</si>
  <si>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</si>
  <si>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</si>
  <si>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</si>
  <si>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</si>
  <si>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</si>
  <si>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</si>
  <si>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</si>
  <si>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</si>
  <si>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</si>
  <si>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</si>
  <si>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</si>
  <si>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</si>
  <si>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</si>
  <si>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</si>
  <si>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</si>
  <si>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</si>
  <si>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</si>
  <si>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</si>
  <si>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</si>
  <si>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</si>
  <si>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</si>
  <si>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</si>
  <si>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</si>
  <si>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</si>
  <si>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</si>
  <si>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</si>
  <si>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</si>
  <si>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</si>
  <si>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</si>
  <si>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</si>
  <si>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</si>
  <si>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</si>
  <si>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</si>
  <si>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</si>
  <si>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</si>
  <si>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</si>
  <si>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</si>
  <si>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</si>
  <si>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</si>
  <si>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</si>
  <si>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</si>
  <si>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</si>
  <si>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</si>
  <si>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</si>
  <si>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</si>
  <si>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</si>
  <si>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</si>
  <si>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</si>
  <si>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</si>
  <si>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</si>
  <si>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</si>
  <si>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</si>
  <si>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</si>
  <si>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</si>
  <si>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</si>
  <si>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</si>
  <si>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</si>
  <si>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</si>
  <si>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</si>
  <si>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</si>
  <si>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</si>
  <si>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</si>
  <si>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</si>
  <si>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</si>
  <si>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</si>
  <si>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</si>
  <si>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</si>
  <si>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</si>
  <si>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</si>
  <si>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</si>
  <si>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</si>
  <si>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</si>
  <si>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</si>
  <si>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</si>
  <si>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</si>
  <si>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</si>
  <si>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</si>
  <si>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</si>
  <si>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</si>
  <si>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</si>
  <si>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</si>
  <si>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</si>
  <si>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</si>
  <si>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</si>
  <si>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</si>
  <si>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</si>
  <si>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</si>
  <si>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</si>
  <si>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</si>
  <si>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</si>
  <si>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</si>
  <si>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</si>
  <si>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</si>
  <si>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</si>
  <si>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</si>
  <si>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</si>
  <si>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</si>
  <si>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</si>
  <si>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</si>
  <si>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</si>
  <si>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</si>
  <si>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</si>
  <si>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</si>
  <si>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</si>
  <si>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</si>
  <si>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</si>
  <si>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</si>
  <si>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</si>
  <si>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</si>
  <si>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</si>
  <si>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</si>
  <si>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</si>
  <si>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</si>
  <si>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</si>
  <si>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</si>
  <si>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</si>
  <si>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</si>
  <si>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</si>
  <si>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</si>
  <si>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</si>
  <si>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</si>
  <si>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</si>
  <si>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</si>
  <si>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</si>
  <si>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</si>
  <si>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</si>
  <si>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</si>
  <si>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</si>
  <si>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</si>
  <si>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</si>
  <si>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</si>
  <si>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</si>
  <si>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</si>
  <si>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</si>
  <si>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</si>
  <si>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</si>
  <si>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</si>
  <si>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</si>
  <si>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</si>
  <si>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</si>
  <si>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</si>
  <si>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</si>
  <si>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</si>
  <si>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</si>
  <si>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</si>
  <si>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</si>
  <si>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</si>
  <si>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</si>
  <si>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</si>
  <si>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</si>
  <si>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</si>
  <si>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</si>
  <si>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</si>
  <si>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</si>
  <si>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</si>
  <si>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</si>
  <si>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</si>
  <si>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</si>
  <si>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</si>
  <si>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</si>
  <si>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</si>
  <si>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</si>
  <si>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</si>
  <si>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</si>
  <si>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</si>
  <si>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</si>
  <si>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</si>
  <si>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</si>
  <si>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</si>
  <si>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</si>
  <si>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</si>
  <si>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</si>
  <si>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</si>
  <si>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</si>
  <si>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</si>
  <si>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</si>
  <si>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</si>
  <si>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</si>
  <si>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</si>
  <si>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</si>
  <si>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</si>
  <si>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</si>
  <si>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</si>
  <si>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</si>
  <si>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</si>
  <si>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</si>
  <si>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</si>
  <si>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</si>
  <si>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</si>
  <si>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</si>
  <si>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</si>
  <si>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</si>
  <si>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</si>
  <si>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</si>
  <si>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</si>
  <si>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</si>
  <si>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</si>
  <si>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</si>
  <si>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</si>
  <si>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</si>
  <si>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</si>
  <si>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</si>
  <si>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</si>
  <si>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</si>
  <si>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</si>
  <si>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</si>
  <si>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</si>
  <si>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</si>
  <si>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</si>
  <si>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</si>
  <si>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</si>
  <si>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</si>
  <si>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</si>
  <si>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</si>
  <si>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</si>
  <si>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</si>
  <si>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</si>
  <si>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</si>
  <si>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</si>
  <si>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</si>
  <si>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</si>
  <si>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</si>
  <si>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</si>
  <si>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</si>
  <si>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</si>
  <si>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</si>
  <si>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</si>
  <si>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</si>
  <si>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</si>
  <si>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</si>
  <si>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</si>
  <si>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</si>
  <si>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</si>
  <si>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</si>
  <si>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</si>
  <si>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</si>
  <si>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</si>
  <si>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</si>
  <si>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</si>
  <si>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</si>
  <si>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</si>
  <si>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</si>
  <si>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</si>
  <si>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</si>
  <si>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</si>
  <si>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</si>
  <si>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</si>
  <si>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</si>
  <si>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</si>
  <si>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</si>
  <si>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</si>
  <si>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</si>
  <si>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</si>
  <si>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</si>
  <si>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</si>
  <si>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</si>
  <si>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</si>
  <si>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</si>
  <si>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</si>
  <si>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</si>
  <si>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</si>
  <si>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</si>
  <si>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</si>
  <si>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</si>
  <si>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</si>
  <si>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</si>
  <si>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</si>
  <si>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</si>
  <si>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</si>
  <si>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</si>
  <si>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</si>
  <si>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</si>
  <si>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</si>
  <si>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</si>
  <si>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</si>
  <si>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</si>
  <si>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</si>
  <si>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</si>
  <si>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</si>
  <si>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</si>
  <si>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</si>
  <si>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</si>
  <si>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</si>
  <si>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</si>
  <si>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</si>
  <si>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</si>
  <si>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</si>
  <si>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</si>
  <si>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</si>
  <si>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</si>
  <si>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</si>
  <si>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</si>
  <si>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</si>
  <si>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</si>
  <si>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</si>
  <si>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</si>
  <si>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</si>
  <si>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</si>
  <si>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</si>
  <si>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</si>
  <si>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</si>
  <si>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</si>
  <si>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</si>
  <si>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</si>
  <si>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</si>
  <si>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</si>
  <si>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</si>
  <si>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</si>
  <si>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</si>
  <si>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</si>
  <si>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</si>
  <si>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</si>
  <si>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</si>
  <si>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</si>
  <si>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</si>
  <si>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</si>
  <si>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</si>
  <si>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</si>
  <si>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</si>
  <si>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</si>
  <si>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</si>
  <si>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</si>
  <si>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</si>
  <si>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</si>
  <si>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</si>
  <si>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</si>
  <si>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</si>
  <si>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</si>
  <si>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</si>
  <si>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</si>
  <si>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</si>
  <si>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</si>
  <si>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</si>
  <si>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</si>
  <si>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</si>
  <si>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</si>
  <si>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</si>
  <si>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</si>
  <si>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</si>
  <si>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</si>
  <si>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</si>
  <si>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</si>
  <si>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</si>
  <si>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</si>
  <si>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</si>
  <si>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</si>
  <si>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</si>
  <si>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</si>
  <si>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</si>
  <si>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</si>
  <si>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</si>
  <si>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</si>
  <si>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</si>
  <si>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</si>
  <si>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</si>
  <si>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</si>
  <si>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</si>
  <si>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</si>
  <si>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</si>
  <si>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</si>
  <si>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</si>
  <si>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</si>
  <si>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</si>
  <si>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</si>
  <si>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</si>
  <si>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</si>
  <si>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</si>
  <si>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</si>
  <si>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</si>
  <si>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</si>
  <si>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</si>
  <si>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</si>
  <si>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</si>
  <si>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</si>
  <si>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</si>
  <si>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</si>
  <si>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</si>
  <si>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</si>
  <si>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</si>
  <si>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</si>
  <si>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</si>
  <si>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</si>
  <si>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</si>
  <si>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</si>
  <si>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</si>
  <si>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</si>
  <si>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</si>
  <si>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</si>
  <si>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</si>
  <si>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</si>
  <si>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</si>
  <si>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</si>
  <si>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</si>
  <si>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</si>
  <si>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</si>
  <si>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</si>
  <si>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</si>
  <si>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</si>
  <si>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</si>
  <si>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</si>
  <si>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</si>
  <si>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</si>
  <si>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</si>
  <si>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</si>
  <si>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</si>
  <si>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</si>
  <si>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</si>
  <si>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</si>
  <si>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</si>
  <si>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</si>
  <si>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</si>
  <si>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</si>
  <si>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</si>
  <si>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</si>
  <si>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</si>
  <si>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</si>
  <si>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</si>
  <si>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</si>
  <si>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</si>
  <si>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</si>
  <si>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</si>
  <si>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</si>
  <si>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</si>
  <si>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</si>
  <si>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</si>
  <si>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</si>
  <si>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</si>
  <si>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</si>
  <si>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</si>
  <si>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</si>
  <si>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</si>
  <si>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</si>
  <si>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</si>
  <si>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</si>
  <si>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</si>
  <si>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</si>
  <si>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</si>
  <si>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</si>
  <si>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</si>
  <si>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</si>
  <si>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</si>
  <si>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</si>
  <si>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</si>
  <si>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</si>
  <si>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</si>
  <si>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</si>
  <si>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</si>
  <si>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</si>
  <si>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</si>
  <si>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</si>
  <si>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</si>
  <si>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</si>
  <si>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</si>
  <si>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</si>
  <si>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</si>
  <si>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</si>
  <si>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</si>
  <si>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</si>
  <si>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</si>
  <si>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</si>
  <si>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</si>
  <si>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</si>
  <si>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</si>
  <si>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</si>
  <si>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</si>
  <si>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</si>
  <si>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</si>
  <si>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</si>
  <si>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</si>
  <si>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</si>
  <si>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</si>
  <si>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</si>
  <si>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</si>
  <si>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</si>
  <si>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</si>
  <si>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</si>
  <si>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</si>
  <si>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</si>
  <si>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</si>
  <si>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</si>
  <si>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</si>
  <si>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</si>
  <si>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</si>
  <si>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</si>
  <si>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</si>
  <si>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</si>
  <si>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</si>
  <si>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</si>
  <si>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</si>
  <si>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</si>
  <si>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</si>
  <si>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</si>
  <si>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</si>
  <si>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</si>
  <si>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</si>
  <si>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</si>
  <si>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</si>
  <si>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</si>
  <si>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</si>
  <si>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</si>
  <si>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</si>
  <si>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</si>
  <si>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</si>
  <si>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</si>
  <si>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</si>
  <si>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</si>
  <si>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</si>
  <si>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</si>
  <si>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</si>
  <si>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</si>
  <si>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</si>
  <si>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</si>
  <si>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</si>
  <si>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</si>
  <si>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</si>
  <si>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</si>
  <si>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</si>
  <si>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</si>
  <si>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</si>
  <si>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</si>
  <si>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</si>
  <si>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</si>
  <si>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</si>
  <si>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</si>
  <si>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</si>
  <si>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</si>
  <si>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</si>
  <si>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</si>
  <si>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</si>
  <si>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</si>
  <si>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</si>
  <si>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</si>
  <si>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</si>
  <si>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</si>
  <si>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</si>
  <si>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</si>
  <si>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</si>
  <si>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</si>
  <si>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</si>
  <si>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</si>
  <si>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</si>
  <si>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</si>
  <si>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</si>
  <si>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</si>
  <si>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</si>
  <si>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</si>
  <si>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</si>
  <si>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</si>
  <si>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</si>
  <si>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</si>
  <si>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</si>
  <si>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</si>
  <si>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</si>
  <si>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</si>
  <si>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</si>
  <si>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</si>
  <si>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</si>
  <si>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</si>
  <si>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</si>
  <si>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</si>
  <si>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</si>
  <si>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</si>
  <si>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</si>
  <si>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</si>
  <si>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</si>
  <si>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</si>
  <si>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</si>
  <si>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</si>
  <si>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</si>
  <si>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</si>
  <si>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</si>
  <si>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</si>
  <si>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</si>
  <si>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</si>
  <si>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</si>
  <si>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</si>
  <si>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</si>
  <si>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</si>
  <si>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</si>
  <si>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</si>
  <si>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</si>
  <si>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</si>
  <si>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</si>
  <si>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</si>
  <si>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</si>
  <si>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</si>
  <si>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</si>
  <si>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</si>
  <si>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</si>
  <si>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</si>
  <si>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</si>
  <si>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</si>
  <si>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</si>
  <si>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</si>
  <si>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</si>
  <si>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</si>
  <si>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</si>
  <si>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</si>
  <si>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</si>
  <si>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</si>
  <si>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</si>
  <si>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</si>
  <si>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</si>
  <si>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</si>
  <si>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</si>
  <si>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</si>
  <si>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</si>
  <si>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</si>
  <si>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</si>
  <si>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</si>
  <si>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</si>
  <si>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</si>
  <si>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</si>
  <si>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</si>
  <si>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</si>
  <si>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</si>
  <si>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</si>
  <si>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</si>
  <si>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</si>
  <si>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</si>
  <si>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</si>
  <si>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</si>
  <si>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</si>
  <si>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</si>
  <si>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</si>
  <si>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</si>
  <si>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</si>
  <si>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</si>
  <si>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</si>
  <si>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</si>
  <si>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</si>
  <si>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</si>
  <si>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</si>
  <si>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</si>
  <si>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</si>
  <si>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</si>
  <si>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</si>
  <si>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</si>
  <si>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</si>
  <si>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</si>
  <si>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</si>
  <si>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</si>
  <si>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</si>
  <si>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</si>
  <si>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</si>
  <si>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</si>
  <si>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</si>
  <si>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</si>
  <si>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</si>
  <si>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</si>
  <si>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</si>
  <si>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</si>
  <si>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</si>
  <si>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</si>
  <si>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</si>
  <si>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</si>
  <si>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</si>
  <si>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</si>
  <si>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</si>
  <si>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</si>
  <si>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</si>
  <si>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</si>
  <si>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</si>
  <si>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</si>
  <si>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</si>
  <si>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</si>
  <si>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</si>
  <si>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</si>
  <si>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</si>
  <si>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</si>
  <si>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</si>
  <si>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</si>
  <si>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</si>
  <si>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</si>
  <si>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</si>
  <si>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</si>
  <si>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</si>
  <si>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</si>
  <si>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</si>
  <si>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</si>
  <si>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</si>
  <si>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</si>
  <si>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</si>
  <si>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</si>
  <si>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</si>
  <si>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</si>
  <si>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</si>
  <si>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</si>
  <si>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</si>
  <si>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</si>
  <si>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</si>
  <si>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</si>
  <si>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</si>
  <si>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</si>
  <si>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</si>
  <si>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</si>
  <si>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</si>
  <si>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</si>
  <si>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</si>
  <si>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</si>
  <si>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</si>
  <si>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</si>
  <si>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</si>
  <si>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</si>
  <si>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</si>
  <si>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</si>
  <si>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</si>
  <si>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</si>
  <si>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</si>
  <si>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</si>
  <si>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</si>
  <si>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</si>
  <si>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</si>
  <si>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</si>
  <si>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</si>
  <si>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</si>
  <si>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</si>
  <si>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</si>
  <si>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</si>
  <si>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</si>
  <si>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</si>
  <si>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</si>
  <si>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</si>
  <si>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</si>
  <si>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</si>
  <si>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</si>
  <si>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</si>
  <si>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</si>
  <si>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</si>
  <si>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</si>
  <si>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</si>
  <si>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</si>
  <si>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</si>
  <si>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</si>
  <si>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</si>
  <si>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</si>
  <si>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</si>
  <si>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</si>
  <si>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</si>
  <si>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</si>
  <si>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</si>
  <si>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</si>
  <si>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</si>
  <si>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</si>
  <si>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</si>
  <si>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</si>
  <si>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</si>
  <si>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</si>
  <si>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</si>
  <si>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</si>
  <si>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</si>
  <si>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</si>
  <si>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</si>
  <si>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</si>
  <si>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</si>
  <si>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</si>
  <si>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</si>
  <si>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</si>
  <si>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</si>
  <si>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</si>
  <si>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</si>
  <si>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</si>
  <si>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</si>
  <si>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</si>
  <si>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</si>
  <si>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</si>
  <si>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</si>
  <si>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</si>
  <si>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</si>
  <si>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</si>
  <si>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</si>
  <si>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</si>
  <si>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</si>
  <si>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</si>
  <si>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</si>
  <si>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</si>
  <si>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</si>
  <si>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</si>
  <si>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</si>
  <si>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</si>
  <si>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</si>
  <si>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</si>
  <si>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</si>
  <si>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</si>
  <si>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</si>
  <si>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</si>
  <si>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</si>
  <si>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</si>
  <si>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</si>
  <si>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</si>
  <si>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</si>
  <si>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</si>
  <si>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</si>
  <si>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</si>
  <si>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</si>
  <si>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</si>
  <si>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</si>
  <si>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</si>
  <si>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</si>
  <si>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</si>
  <si>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</si>
  <si>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</si>
  <si>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</si>
  <si>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</si>
  <si>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</si>
  <si>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</si>
  <si>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</si>
  <si>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</si>
  <si>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</si>
  <si>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</si>
  <si>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</si>
  <si>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</si>
  <si>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</si>
  <si>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</si>
  <si>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</si>
  <si>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</si>
  <si>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</si>
  <si>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</si>
  <si>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</si>
  <si>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</si>
  <si>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</si>
  <si>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</si>
  <si>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</si>
  <si>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</si>
  <si>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</si>
  <si>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</si>
  <si>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</si>
  <si>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</si>
  <si>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</si>
  <si>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</si>
  <si>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</si>
  <si>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</si>
  <si>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</si>
  <si>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</si>
  <si>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</si>
  <si>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</si>
  <si>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</si>
  <si>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</si>
  <si>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</si>
  <si>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</si>
  <si>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</si>
  <si>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</si>
  <si>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</si>
  <si>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</si>
  <si>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</si>
  <si>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</si>
  <si>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</si>
  <si>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</si>
  <si>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</si>
  <si>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</si>
  <si>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</si>
  <si>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</si>
  <si>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</si>
  <si>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</si>
  <si>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</si>
  <si>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</si>
  <si>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</si>
  <si>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</si>
  <si>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</si>
  <si>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</si>
  <si>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</si>
  <si>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</si>
  <si>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</si>
  <si>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</si>
  <si>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</si>
  <si>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</si>
  <si>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</si>
  <si>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</si>
  <si>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</si>
  <si>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</si>
  <si>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</si>
  <si>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</si>
  <si>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</si>
  <si>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</si>
  <si>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</si>
  <si>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</si>
  <si>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</si>
  <si>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</si>
  <si>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</si>
  <si>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</si>
  <si>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</si>
  <si>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</si>
  <si>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</si>
  <si>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</si>
  <si>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</si>
  <si>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</si>
  <si>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</si>
  <si>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</si>
  <si>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</si>
  <si>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</si>
  <si>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</si>
  <si>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</si>
  <si>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</si>
  <si>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</si>
  <si>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</si>
  <si>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</si>
  <si>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</si>
  <si>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</si>
  <si>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</si>
  <si>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</si>
  <si>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</si>
  <si>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</si>
  <si>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</si>
  <si>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</si>
  <si>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</si>
  <si>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</si>
  <si>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</si>
  <si>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</si>
  <si>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</si>
  <si>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</si>
  <si>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</si>
  <si>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</si>
  <si>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</si>
  <si>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</si>
  <si>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</si>
  <si>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</si>
  <si>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</si>
  <si>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</si>
  <si>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</si>
  <si>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</si>
  <si>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</si>
  <si>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</si>
  <si>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</si>
  <si>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</si>
  <si>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</si>
  <si>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</si>
  <si>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</si>
  <si>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</si>
  <si>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</si>
  <si>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</si>
  <si>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</si>
  <si>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</si>
  <si>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</si>
  <si>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</si>
  <si>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</si>
  <si>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</si>
  <si>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</si>
  <si>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</si>
  <si>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</si>
  <si>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</si>
  <si>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</si>
  <si>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</si>
  <si>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</si>
  <si>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</si>
  <si>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</si>
  <si>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</si>
  <si>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</si>
  <si>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</si>
  <si>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</si>
  <si>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</si>
  <si>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</si>
  <si>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</si>
  <si>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</si>
  <si>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</si>
  <si>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</si>
  <si>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</si>
  <si>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</si>
  <si>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</si>
  <si>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</si>
  <si>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</si>
  <si>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</si>
  <si>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</si>
  <si>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</si>
  <si>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</si>
  <si>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</si>
  <si>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</si>
  <si>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</si>
  <si>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</si>
  <si>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</si>
  <si>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</si>
  <si>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</si>
  <si>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</si>
  <si>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</si>
  <si>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</si>
  <si>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</si>
  <si>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</si>
  <si>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</si>
  <si>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</si>
  <si>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</si>
  <si>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</si>
  <si>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</si>
  <si>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</si>
  <si>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</si>
  <si>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</si>
  <si>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</si>
  <si>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</si>
  <si>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</si>
  <si>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</si>
  <si>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</si>
  <si>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</si>
  <si>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</si>
  <si>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</si>
  <si>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</si>
  <si>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</si>
  <si>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</si>
  <si>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</si>
  <si>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</si>
  <si>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</si>
  <si>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</si>
  <si>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</si>
  <si>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</si>
  <si>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</si>
  <si>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</si>
  <si>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</si>
  <si>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</si>
  <si>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</si>
  <si>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</si>
  <si>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</si>
  <si>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</si>
  <si>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</si>
  <si>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</si>
  <si>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</si>
  <si>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</si>
  <si>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</si>
  <si>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</si>
  <si>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</si>
  <si>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</si>
  <si>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</si>
  <si>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</si>
  <si>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</si>
  <si>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</si>
  <si>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</si>
  <si>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</si>
  <si>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</si>
  <si>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</si>
  <si>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</si>
  <si>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</si>
  <si>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</si>
  <si>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</si>
  <si>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</si>
  <si>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</si>
  <si>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</si>
  <si>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</si>
  <si>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</si>
  <si>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</si>
  <si>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</si>
  <si>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</si>
  <si>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</si>
  <si>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</si>
  <si>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</si>
  <si>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</si>
  <si>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</si>
  <si>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</si>
  <si>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</si>
  <si>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</si>
  <si>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</si>
  <si>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</si>
  <si>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</si>
  <si>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</si>
  <si>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</si>
  <si>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</si>
  <si>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</si>
  <si>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</si>
  <si>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</si>
  <si>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</si>
  <si>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</si>
  <si>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</si>
  <si>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</si>
  <si>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</si>
  <si>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</si>
  <si>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</si>
  <si>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</si>
  <si>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</si>
  <si>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</si>
  <si>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</si>
  <si>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</si>
  <si>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</si>
  <si>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</si>
  <si>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</si>
  <si>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</si>
  <si>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</si>
  <si>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</si>
  <si>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</si>
  <si>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</si>
  <si>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</si>
  <si>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</si>
  <si>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</si>
  <si>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</si>
  <si>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</si>
  <si>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</si>
  <si>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</si>
  <si>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</si>
  <si>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</si>
  <si>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</si>
  <si>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</si>
  <si>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</si>
  <si>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</si>
  <si>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</si>
  <si>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</si>
  <si>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</si>
  <si>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</si>
  <si>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</si>
  <si>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</si>
  <si>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</si>
  <si>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</si>
  <si>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</si>
  <si>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</si>
  <si>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</si>
  <si>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</si>
  <si>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</si>
  <si>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</si>
  <si>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</si>
  <si>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</si>
  <si>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</si>
  <si>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</si>
  <si>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</si>
  <si>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</si>
  <si>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</si>
  <si>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</si>
  <si>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</si>
  <si>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</si>
  <si>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</si>
  <si>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</si>
  <si>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</si>
  <si>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</si>
  <si>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</si>
  <si>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</si>
  <si>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</si>
  <si>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</si>
  <si>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</si>
  <si>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</si>
  <si>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</si>
  <si>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</si>
  <si>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</si>
  <si>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</si>
  <si>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</si>
  <si>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</si>
  <si>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</si>
  <si>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</si>
  <si>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</si>
  <si>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</si>
  <si>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</si>
  <si>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</si>
  <si>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</si>
  <si>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</si>
  <si>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</si>
  <si>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</si>
  <si>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</si>
  <si>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</si>
  <si>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</si>
  <si>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</si>
  <si>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</si>
  <si>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</si>
  <si>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</si>
  <si>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</si>
  <si>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</si>
  <si>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</si>
  <si>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</si>
  <si>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</si>
  <si>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</si>
  <si>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</si>
  <si>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</si>
  <si>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</si>
  <si>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</si>
  <si>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</si>
  <si>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</si>
  <si>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</si>
  <si>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</si>
  <si>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</si>
  <si>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</si>
  <si>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</si>
  <si>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</si>
  <si>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</si>
  <si>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</si>
  <si>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</si>
  <si>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</si>
  <si>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</si>
  <si>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</si>
  <si>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</si>
  <si>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</si>
  <si>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</si>
  <si>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</si>
  <si>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</si>
  <si>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</si>
  <si>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</si>
  <si>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</si>
  <si>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</si>
  <si>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</si>
  <si>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</si>
  <si>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</si>
  <si>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</si>
  <si>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</si>
  <si>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</si>
  <si>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</si>
  <si>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</si>
  <si>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</si>
  <si>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</si>
  <si>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</si>
  <si>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</si>
  <si>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</si>
  <si>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</si>
  <si>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</si>
  <si>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</si>
  <si>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</si>
  <si>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</si>
  <si>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</si>
  <si>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</si>
  <si>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</si>
  <si>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</si>
  <si>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</si>
  <si>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</si>
  <si>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</si>
  <si>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</si>
  <si>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</si>
  <si>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</si>
  <si>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</si>
  <si>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</si>
  <si>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</si>
  <si>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</si>
  <si>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</si>
  <si>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</si>
  <si>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</si>
  <si>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</si>
  <si>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</si>
  <si>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</si>
  <si>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</si>
  <si>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</si>
  <si>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</si>
  <si>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</si>
  <si>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</si>
  <si>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</si>
  <si>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</si>
  <si>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</si>
  <si>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</si>
  <si>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</si>
  <si>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</si>
  <si>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</si>
  <si>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</si>
  <si>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</si>
  <si>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</si>
  <si>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</si>
  <si>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</si>
  <si>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</si>
  <si>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</si>
  <si>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</si>
  <si>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</si>
  <si>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</si>
  <si>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</si>
  <si>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</si>
  <si>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</si>
  <si>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</si>
  <si>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</si>
  <si>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</si>
  <si>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</si>
  <si>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</si>
  <si>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</si>
  <si>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</si>
  <si>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</si>
  <si>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</si>
  <si>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</si>
  <si>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</si>
  <si>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</si>
  <si>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</si>
  <si>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</si>
  <si>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</si>
  <si>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</si>
  <si>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</si>
  <si>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</si>
  <si>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</si>
  <si>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</si>
  <si>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</si>
  <si>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</si>
  <si>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</si>
  <si>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</si>
  <si>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</si>
  <si>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</si>
  <si>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</si>
  <si>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</si>
  <si>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</si>
  <si>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</si>
  <si>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</si>
  <si>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</si>
  <si>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</si>
  <si>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</si>
  <si>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</si>
  <si>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</si>
  <si>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</si>
  <si>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</si>
  <si>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</si>
  <si>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</si>
  <si>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</si>
  <si>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</si>
  <si>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</si>
  <si>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</si>
  <si>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</si>
  <si>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</si>
  <si>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</si>
  <si>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</si>
  <si>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</si>
  <si>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</si>
  <si>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</si>
  <si>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</si>
  <si>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</si>
  <si>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</si>
  <si>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</si>
  <si>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</si>
  <si>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</si>
  <si>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</si>
  <si>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</si>
  <si>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</si>
  <si>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</si>
  <si>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</si>
  <si>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</si>
  <si>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</si>
  <si>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</si>
  <si>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</si>
  <si>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</si>
  <si>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</si>
  <si>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</si>
  <si>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</si>
  <si>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</si>
  <si>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</si>
  <si>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</si>
  <si>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</si>
  <si>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</si>
  <si>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</si>
  <si>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</si>
  <si>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</si>
  <si>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</si>
  <si>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</si>
  <si>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</si>
  <si>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</si>
  <si>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</si>
  <si>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</si>
  <si>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</si>
  <si>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</si>
  <si>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</si>
  <si>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</si>
  <si>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</si>
  <si>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</si>
  <si>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</si>
  <si>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</si>
  <si>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</si>
  <si>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</si>
  <si>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</si>
  <si>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</si>
  <si>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</si>
  <si>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</si>
  <si>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</si>
  <si>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</si>
  <si>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</si>
  <si>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</si>
  <si>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</si>
  <si>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</si>
  <si>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</si>
  <si>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</si>
  <si>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</si>
  <si>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</si>
  <si>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</si>
  <si>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</si>
  <si>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</si>
  <si>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</si>
  <si>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</si>
  <si>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</si>
  <si>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</si>
  <si>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</si>
  <si>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</si>
  <si>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</si>
  <si>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</si>
  <si>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</si>
  <si>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</si>
  <si>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</si>
  <si>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</si>
  <si>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</si>
  <si>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</si>
  <si>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</si>
  <si>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</si>
  <si>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</si>
  <si>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</si>
  <si>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</si>
  <si>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</si>
  <si>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</si>
  <si>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</si>
  <si>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</si>
  <si>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</si>
  <si>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</si>
  <si>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</si>
  <si>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</si>
  <si>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</si>
  <si>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</si>
  <si>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</si>
  <si>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</si>
  <si>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</si>
  <si>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</si>
  <si>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</si>
  <si>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</si>
  <si>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</si>
  <si>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</si>
  <si>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</si>
  <si>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</si>
  <si>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</si>
  <si>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</si>
  <si>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</si>
  <si>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</si>
  <si>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</si>
  <si>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</si>
  <si>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</si>
  <si>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</si>
  <si>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</si>
  <si>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</si>
  <si>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</si>
  <si>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</si>
  <si>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</si>
  <si>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</si>
  <si>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</si>
  <si>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</si>
  <si>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</si>
  <si>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</si>
  <si>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</si>
  <si>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</si>
  <si>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</si>
  <si>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</si>
  <si>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</si>
  <si>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</si>
  <si>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</si>
  <si>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</si>
  <si>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</si>
  <si>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</si>
  <si>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</si>
  <si>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</si>
  <si>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</si>
  <si>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</si>
  <si>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</si>
  <si>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</si>
  <si>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</si>
  <si>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</si>
  <si>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</si>
  <si>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</si>
  <si>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</si>
  <si>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</si>
  <si>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</si>
  <si>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</si>
  <si>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</si>
  <si>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</si>
  <si>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</si>
  <si>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</si>
  <si>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</si>
  <si>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</si>
  <si>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</si>
  <si>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</si>
  <si>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</si>
  <si>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</si>
  <si>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</si>
  <si>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</si>
  <si>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</si>
  <si>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</si>
  <si>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</si>
  <si>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</si>
  <si>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</si>
  <si>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</si>
  <si>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</si>
  <si>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</si>
  <si>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</si>
  <si>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</si>
  <si>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</si>
  <si>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</si>
  <si>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</si>
  <si>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</si>
  <si>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</si>
  <si>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</si>
  <si>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</si>
  <si>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</si>
  <si>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</si>
  <si>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</si>
  <si>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</si>
  <si>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</si>
  <si>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</si>
  <si>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</si>
  <si>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</si>
  <si>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</si>
  <si>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</si>
  <si>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</si>
  <si>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</si>
  <si>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</si>
  <si>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</si>
  <si>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</si>
  <si>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</si>
  <si>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</si>
  <si>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</si>
  <si>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</si>
  <si>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</si>
  <si>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</si>
  <si>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</si>
  <si>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</si>
  <si>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</si>
  <si>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</si>
  <si>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</si>
  <si>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</si>
  <si>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</si>
  <si>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</si>
  <si>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</si>
  <si>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</si>
  <si>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</si>
  <si>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</si>
  <si>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</si>
  <si>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</si>
  <si>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</si>
  <si>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</si>
  <si>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</si>
  <si>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</si>
  <si>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</si>
  <si>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</si>
  <si>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</si>
  <si>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</si>
  <si>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</si>
  <si>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</si>
  <si>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</si>
  <si>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</si>
  <si>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</si>
  <si>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</si>
  <si>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</si>
  <si>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</si>
  <si>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</si>
  <si>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</si>
  <si>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</si>
  <si>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</si>
  <si>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</si>
  <si>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</si>
  <si>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</si>
  <si>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</si>
  <si>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</si>
  <si>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</si>
  <si>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</si>
  <si>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</si>
  <si>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</si>
  <si>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</si>
  <si>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</si>
  <si>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</si>
  <si>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</si>
  <si>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</si>
  <si>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</si>
  <si>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</si>
  <si>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</si>
  <si>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</si>
  <si>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</si>
  <si>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</si>
  <si>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</si>
  <si>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</si>
  <si>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</si>
  <si>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</si>
  <si>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</si>
  <si>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</si>
  <si>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</si>
  <si>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</si>
  <si>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</si>
  <si>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</si>
  <si>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</si>
  <si>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</si>
  <si>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</si>
  <si>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</si>
  <si>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</si>
  <si>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</si>
  <si>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</si>
  <si>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</si>
  <si>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</si>
  <si>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</si>
  <si>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</si>
  <si>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</si>
  <si>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</si>
  <si>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</si>
  <si>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</si>
  <si>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</si>
  <si>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</si>
  <si>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</si>
  <si>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</si>
  <si>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</si>
  <si>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</si>
  <si>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</si>
  <si>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</si>
  <si>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</si>
  <si>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</si>
  <si>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</si>
  <si>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</si>
  <si>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</si>
  <si>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</si>
  <si>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</si>
  <si>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</si>
  <si>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</si>
  <si>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</si>
  <si>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</si>
  <si>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</si>
  <si>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</si>
  <si>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</si>
  <si>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</si>
  <si>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</si>
  <si>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</si>
  <si>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</si>
  <si>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</si>
  <si>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</si>
  <si>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</si>
  <si>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</si>
  <si>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</si>
  <si>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</si>
  <si>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</si>
  <si>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</si>
  <si>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</si>
  <si>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</si>
  <si>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</si>
  <si>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</si>
  <si>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</si>
  <si>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</si>
  <si>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</si>
  <si>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</si>
  <si>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</si>
  <si>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</si>
  <si>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</si>
  <si>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</si>
  <si>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</si>
  <si>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</si>
  <si>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</si>
  <si>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</si>
  <si>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</si>
  <si>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</si>
  <si>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</si>
  <si>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</si>
  <si>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</si>
  <si>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</si>
  <si>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</si>
  <si>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</si>
  <si>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</si>
  <si>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</si>
  <si>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</si>
  <si>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</si>
  <si>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</si>
  <si>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</si>
  <si>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</si>
  <si>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</si>
  <si>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</si>
  <si>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</si>
  <si>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</si>
  <si>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</si>
  <si>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</si>
  <si>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</si>
  <si>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</si>
  <si>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</si>
  <si>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</si>
  <si>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</si>
  <si>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</si>
  <si>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</si>
  <si>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</si>
  <si>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</si>
  <si>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</si>
  <si>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</si>
  <si>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</si>
  <si>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</si>
  <si>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</si>
  <si>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</si>
  <si>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</si>
  <si>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</si>
  <si>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</si>
  <si>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</si>
  <si>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</si>
  <si>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</si>
  <si>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</si>
  <si>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</si>
  <si>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</si>
  <si>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</si>
  <si>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</si>
  <si>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</si>
  <si>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</si>
  <si>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</si>
  <si>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</si>
  <si>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</si>
  <si>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</si>
  <si>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</si>
  <si>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</si>
  <si>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</si>
  <si>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</si>
  <si>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</si>
  <si>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</si>
  <si>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</si>
  <si>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</si>
  <si>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</si>
  <si>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</si>
  <si>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</si>
  <si>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</si>
  <si>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</si>
  <si>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</si>
  <si>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</si>
  <si>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</si>
  <si>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</si>
  <si>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</si>
  <si>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</si>
  <si>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</si>
  <si>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</si>
  <si>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</si>
  <si>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</si>
  <si>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</si>
  <si>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</si>
  <si>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</si>
  <si>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</si>
  <si>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</si>
  <si>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</si>
  <si>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</si>
  <si>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</si>
  <si>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</si>
  <si>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</si>
  <si>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</si>
  <si>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</si>
  <si>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</si>
  <si>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</si>
  <si>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</si>
  <si>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</si>
  <si>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</si>
  <si>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</si>
  <si>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</si>
  <si>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</si>
  <si>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</si>
  <si>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</si>
  <si>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</si>
  <si>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</si>
  <si>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</si>
  <si>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</si>
  <si>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</si>
  <si>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</si>
  <si>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</si>
  <si>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</si>
  <si>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</si>
  <si>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</si>
  <si>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</si>
  <si>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</si>
  <si>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</si>
  <si>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</si>
  <si>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</si>
  <si>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</si>
  <si>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</si>
  <si>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</si>
  <si>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</si>
  <si>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</si>
  <si>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</si>
  <si>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</si>
  <si>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</si>
  <si>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</si>
  <si>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</si>
  <si>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</si>
  <si>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</si>
  <si>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</si>
  <si>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</si>
  <si>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</si>
  <si>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</si>
  <si>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</si>
  <si>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</si>
  <si>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</si>
  <si>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</si>
  <si>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</si>
  <si>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</si>
  <si>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</si>
  <si>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</si>
  <si>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</si>
  <si>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</si>
  <si>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</si>
  <si>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</si>
  <si>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</si>
  <si>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</si>
  <si>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</si>
  <si>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</si>
  <si>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</si>
  <si>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</si>
  <si>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</si>
  <si>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</si>
  <si>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</si>
  <si>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</si>
  <si>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</si>
  <si>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</si>
  <si>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</si>
  <si>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</si>
  <si>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</si>
  <si>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</si>
  <si>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</si>
  <si>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</si>
  <si>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</si>
  <si>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</si>
  <si>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</si>
  <si>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</si>
  <si>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</si>
  <si>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</si>
  <si>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</si>
  <si>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</si>
  <si>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</si>
  <si>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</si>
  <si>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</si>
  <si>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</si>
  <si>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</si>
  <si>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</si>
  <si>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</si>
  <si>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</si>
  <si>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</si>
  <si>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</si>
  <si>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</si>
  <si>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</si>
  <si>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</si>
  <si>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</si>
  <si>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</si>
  <si>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</si>
  <si>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</si>
  <si>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</si>
  <si>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</si>
  <si>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</si>
  <si>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</si>
  <si>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</si>
  <si>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</si>
  <si>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</si>
  <si>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</si>
  <si>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</si>
  <si>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</si>
  <si>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</si>
  <si>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</si>
  <si>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</si>
  <si>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</si>
  <si>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</si>
  <si>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</si>
  <si>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</si>
  <si>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</si>
  <si>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</si>
  <si>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</si>
  <si>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</si>
  <si>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</si>
  <si>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</si>
  <si>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</si>
  <si>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</si>
  <si>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</si>
  <si>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</si>
  <si>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</si>
  <si>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</si>
  <si>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</si>
  <si>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</si>
  <si>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</si>
  <si>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</si>
  <si>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</si>
  <si>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</si>
  <si>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</si>
  <si>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</si>
  <si>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</si>
  <si>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</si>
  <si>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</si>
  <si>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</si>
  <si>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</si>
  <si>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</si>
  <si>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</si>
  <si>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</si>
  <si>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</si>
  <si>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</si>
  <si>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</si>
  <si>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</si>
  <si>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</si>
  <si>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</si>
  <si>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</si>
  <si>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</si>
  <si>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</si>
  <si>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</si>
  <si>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</si>
  <si>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</si>
  <si>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</si>
  <si>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</si>
  <si>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</si>
  <si>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</si>
  <si>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</si>
  <si>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</si>
  <si>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</si>
  <si>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</si>
  <si>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</si>
  <si>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</si>
  <si>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</si>
  <si>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</si>
  <si>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</si>
  <si>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</si>
  <si>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</si>
  <si>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</si>
  <si>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</si>
  <si>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</si>
  <si>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</si>
  <si>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</si>
  <si>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</si>
  <si>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</si>
  <si>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</si>
  <si>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</si>
  <si>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</si>
  <si>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</si>
  <si>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</si>
  <si>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</si>
  <si>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</si>
  <si>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</si>
  <si>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</si>
  <si>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</si>
  <si>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</si>
  <si>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</si>
  <si>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</si>
  <si>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</si>
  <si>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</si>
  <si>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</si>
  <si>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</si>
  <si>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</si>
  <si>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</si>
  <si>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</si>
  <si>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</si>
  <si>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</si>
  <si>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</si>
  <si>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</si>
  <si>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</si>
  <si>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</si>
  <si>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</si>
  <si>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</si>
  <si>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</si>
  <si>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</si>
  <si>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</si>
  <si>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</si>
  <si>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</si>
  <si>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</si>
  <si>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</si>
  <si>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</si>
  <si>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</si>
  <si>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</si>
  <si>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</si>
  <si>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</si>
  <si>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</si>
  <si>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</si>
  <si>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</si>
  <si>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</si>
  <si>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</si>
  <si>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</si>
  <si>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</si>
  <si>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</si>
  <si>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</si>
  <si>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</si>
  <si>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</si>
  <si>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</si>
  <si>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</si>
  <si>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</si>
  <si>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</si>
  <si>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</si>
  <si>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</si>
  <si>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</si>
  <si>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</si>
  <si>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</si>
  <si>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</si>
  <si>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</si>
  <si>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</si>
  <si>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</si>
  <si>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</si>
  <si>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</si>
  <si>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</si>
  <si>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</si>
  <si>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</si>
  <si>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</si>
  <si>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</si>
  <si>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</si>
  <si>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</si>
  <si>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</si>
  <si>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</si>
  <si>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</si>
  <si>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</si>
  <si>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</si>
  <si>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</si>
  <si>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</si>
  <si>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</si>
  <si>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</si>
  <si>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</si>
  <si>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</si>
  <si>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</si>
  <si>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</si>
  <si>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</si>
  <si>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</si>
  <si>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</si>
  <si>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</si>
  <si>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</si>
  <si>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</si>
  <si>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</si>
  <si>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</si>
  <si>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</si>
  <si>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</si>
  <si>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</si>
  <si>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</si>
  <si>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</si>
  <si>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</si>
  <si>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</si>
  <si>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</si>
  <si>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</si>
  <si>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</si>
  <si>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</si>
  <si>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</si>
  <si>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</si>
  <si>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</si>
  <si>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</si>
  <si>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</si>
  <si>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</si>
  <si>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</si>
  <si>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</si>
  <si>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</si>
  <si>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</si>
  <si>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</si>
  <si>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</si>
  <si>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</si>
  <si>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</si>
  <si>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</si>
  <si>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</si>
  <si>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</si>
  <si>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</si>
  <si>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</si>
  <si>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</si>
  <si>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</si>
  <si>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</si>
  <si>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</si>
  <si>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</si>
  <si>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</si>
  <si>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</si>
  <si>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</si>
  <si>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</si>
  <si>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</si>
  <si>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</si>
  <si>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</si>
  <si>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</si>
  <si>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</si>
  <si>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</si>
  <si>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</si>
  <si>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</si>
  <si>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</si>
  <si>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</si>
  <si>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</si>
  <si>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</si>
  <si>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</si>
  <si>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</si>
  <si>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</si>
  <si>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</si>
  <si>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</si>
  <si>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</si>
  <si>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</si>
  <si>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</si>
  <si>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</si>
  <si>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</si>
  <si>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</si>
  <si>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</si>
  <si>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</si>
  <si>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</si>
  <si>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</si>
  <si>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</si>
  <si>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</si>
  <si>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</si>
  <si>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</si>
  <si>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</si>
  <si>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</si>
  <si>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</si>
  <si>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</si>
  <si>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</si>
  <si>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</si>
  <si>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</si>
  <si>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</si>
  <si>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</si>
  <si>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</si>
  <si>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</si>
  <si>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</si>
  <si>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</si>
  <si>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</si>
  <si>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</si>
  <si>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</si>
  <si>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</si>
  <si>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</si>
  <si>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</si>
  <si>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</si>
  <si>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</si>
  <si>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</si>
  <si>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</si>
  <si>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</si>
  <si>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</si>
  <si>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</si>
  <si>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</si>
  <si>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</si>
  <si>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</si>
  <si>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</si>
  <si>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</si>
  <si>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</si>
  <si>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</si>
  <si>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</si>
  <si>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</si>
  <si>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</si>
  <si>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</si>
  <si>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</si>
  <si>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</si>
  <si>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</si>
  <si>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</si>
  <si>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</si>
  <si>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</si>
  <si>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</si>
  <si>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</si>
  <si>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</si>
  <si>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</si>
  <si>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</si>
  <si>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</si>
  <si>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</si>
  <si>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</si>
  <si>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</si>
  <si>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</si>
  <si>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</si>
  <si>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</si>
  <si>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</si>
  <si>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</si>
  <si>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</si>
  <si>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</si>
  <si>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</si>
  <si>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</si>
  <si>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</si>
  <si>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</si>
  <si>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</si>
  <si>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</si>
  <si>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</si>
  <si>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</si>
  <si>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</si>
  <si>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</si>
  <si>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</si>
  <si>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</si>
  <si>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</si>
  <si>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</si>
  <si>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</si>
  <si>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</si>
  <si>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</si>
  <si>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</si>
  <si>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</si>
  <si>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</si>
  <si>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</si>
  <si>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</si>
  <si>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</si>
  <si>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</si>
  <si>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</si>
  <si>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</si>
  <si>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</si>
  <si>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</si>
  <si>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</si>
  <si>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</si>
  <si>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</si>
  <si>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</si>
  <si>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</si>
  <si>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</si>
  <si>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</si>
  <si>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</si>
  <si>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</si>
  <si>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</si>
  <si>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</si>
  <si>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</si>
  <si>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</si>
  <si>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</si>
  <si>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</si>
  <si>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</si>
  <si>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</si>
  <si>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</si>
  <si>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</si>
  <si>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</si>
  <si>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</si>
  <si>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</si>
  <si>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</si>
  <si>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</si>
  <si>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</si>
  <si>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</si>
  <si>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</si>
  <si>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</si>
  <si>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</si>
  <si>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</si>
  <si>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</si>
  <si>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</si>
  <si>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</si>
  <si>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</si>
  <si>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</si>
  <si>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</si>
  <si>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</si>
  <si>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</si>
  <si>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</si>
  <si>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</si>
  <si>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</si>
  <si>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</si>
  <si>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</si>
  <si>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</si>
  <si>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</si>
  <si>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</si>
  <si>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</si>
  <si>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</si>
  <si>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</si>
  <si>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</si>
  <si>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</si>
  <si>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</si>
  <si>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</si>
  <si>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</si>
  <si>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</si>
  <si>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</si>
  <si>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</si>
  <si>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</si>
  <si>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</si>
  <si>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</si>
  <si>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</si>
  <si>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</si>
  <si>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</si>
  <si>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</si>
  <si>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</si>
  <si>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</si>
  <si>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</si>
  <si>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</si>
  <si>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</si>
  <si>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</si>
  <si>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</si>
  <si>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</si>
  <si>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</si>
  <si>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</si>
  <si>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</si>
  <si>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</si>
  <si>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</si>
  <si>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</si>
  <si>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</si>
  <si>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</si>
  <si>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</si>
  <si>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</si>
  <si>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</si>
  <si>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</si>
  <si>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</si>
  <si>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</si>
  <si>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</si>
  <si>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</si>
  <si>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</si>
  <si>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</si>
  <si>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</si>
  <si>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</si>
  <si>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</si>
  <si>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</si>
  <si>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</si>
  <si>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</si>
  <si>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</si>
  <si>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</si>
  <si>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</si>
  <si>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</si>
  <si>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</si>
  <si>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</si>
  <si>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</si>
  <si>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</si>
  <si>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</si>
  <si>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</si>
  <si>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</si>
  <si>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</si>
  <si>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</si>
  <si>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</si>
  <si>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</si>
  <si>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</si>
  <si>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</si>
  <si>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</si>
  <si>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</si>
  <si>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</si>
  <si>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</si>
  <si>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</si>
  <si>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</si>
  <si>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</si>
  <si>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</si>
  <si>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</si>
  <si>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</si>
  <si>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</si>
  <si>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</si>
  <si>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</si>
  <si>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</si>
  <si>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</si>
  <si>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</si>
  <si>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</si>
  <si>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</si>
  <si>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</si>
  <si>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</si>
  <si>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</si>
  <si>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</si>
  <si>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</si>
  <si>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</si>
  <si>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</si>
  <si>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</si>
  <si>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</si>
  <si>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</si>
  <si>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</si>
  <si>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</si>
  <si>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</si>
  <si>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</si>
  <si>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</si>
  <si>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</si>
  <si>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</si>
  <si>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</si>
  <si>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</si>
  <si>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</si>
  <si>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</si>
  <si>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</si>
  <si>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</si>
  <si>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</si>
  <si>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</si>
  <si>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</si>
  <si>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</si>
  <si>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</si>
  <si>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</si>
  <si>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</si>
  <si>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</si>
  <si>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</si>
  <si>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</si>
  <si>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</si>
  <si>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</si>
  <si>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</si>
  <si>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</si>
  <si>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</si>
  <si>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</si>
  <si>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</si>
  <si>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</si>
  <si>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</si>
  <si>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</si>
  <si>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</si>
  <si>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</si>
  <si>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</si>
  <si>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</si>
  <si>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</si>
  <si>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</si>
  <si>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</si>
  <si>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</si>
  <si>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</si>
  <si>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</si>
  <si>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</si>
  <si>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</si>
  <si>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</si>
  <si>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</si>
  <si>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</si>
  <si>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</si>
  <si>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</si>
  <si>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</si>
  <si>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</si>
  <si>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</si>
  <si>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</si>
  <si>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</si>
  <si>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</si>
  <si>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</si>
  <si>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</si>
  <si>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</si>
  <si>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</si>
  <si>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</si>
  <si>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</si>
  <si>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</si>
  <si>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</si>
  <si>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</si>
  <si>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</si>
  <si>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</si>
  <si>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</si>
  <si>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</si>
  <si>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</si>
  <si>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</si>
  <si>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</si>
  <si>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</si>
  <si>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</si>
  <si>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</si>
  <si>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</si>
  <si>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</si>
  <si>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</si>
  <si>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</si>
  <si>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</si>
  <si>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</si>
  <si>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</si>
  <si>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</si>
  <si>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</si>
  <si>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</si>
  <si>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</si>
  <si>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</si>
  <si>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</si>
  <si>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</si>
  <si>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</si>
  <si>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</si>
  <si>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</si>
  <si>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</si>
  <si>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</si>
  <si>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</si>
  <si>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</si>
  <si>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</si>
  <si>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</si>
  <si>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</si>
  <si>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</si>
  <si>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</si>
  <si>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</si>
  <si>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</si>
  <si>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</si>
  <si>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</si>
  <si>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</si>
  <si>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</si>
  <si>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</si>
  <si>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</si>
  <si>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</si>
  <si>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</si>
  <si>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</si>
  <si>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</si>
  <si>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</si>
  <si>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</si>
  <si>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</si>
  <si>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</si>
  <si>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</si>
  <si>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</si>
  <si>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</si>
  <si>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</si>
  <si>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</si>
  <si>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</si>
  <si>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</si>
  <si>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</si>
  <si>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</si>
  <si>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</si>
  <si>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</si>
  <si>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</si>
  <si>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</si>
  <si>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</si>
  <si>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</si>
  <si>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</si>
  <si>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</si>
  <si>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</si>
  <si>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</si>
  <si>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</si>
  <si>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</si>
  <si>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</si>
  <si>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</si>
  <si>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</si>
  <si>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</si>
  <si>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</si>
  <si>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</si>
  <si>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</si>
  <si>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</si>
  <si>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</si>
  <si>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</si>
  <si>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</si>
  <si>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</si>
  <si>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</si>
  <si>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</si>
  <si>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</si>
  <si>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</si>
  <si>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</si>
  <si>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</si>
  <si>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</si>
  <si>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</si>
  <si>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</si>
  <si>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</si>
  <si>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</si>
  <si>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</si>
  <si>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</si>
  <si>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</si>
  <si>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</si>
  <si>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</si>
  <si>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</si>
  <si>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</si>
  <si>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</si>
  <si>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</si>
  <si>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</si>
  <si>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</si>
  <si>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</si>
  <si>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</si>
  <si>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</si>
  <si>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</si>
  <si>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</si>
  <si>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</si>
  <si>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</si>
  <si>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</si>
  <si>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</si>
  <si>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</si>
  <si>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</si>
  <si>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</si>
  <si>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</si>
  <si>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</si>
  <si>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</si>
  <si>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</si>
  <si>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</si>
  <si>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</si>
  <si>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</si>
  <si>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</si>
  <si>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</si>
  <si>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</si>
  <si>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</si>
  <si>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</si>
  <si>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</si>
  <si>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</si>
  <si>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</si>
  <si>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</si>
  <si>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</si>
  <si>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</si>
  <si>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</si>
  <si>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</si>
  <si>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</si>
  <si>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</si>
  <si>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</si>
  <si>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</si>
  <si>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</si>
  <si>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</si>
  <si>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</si>
  <si>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</si>
  <si>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</si>
  <si>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</si>
  <si>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</si>
  <si>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</si>
  <si>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</si>
  <si>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</si>
  <si>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</si>
  <si>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</si>
  <si>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</si>
  <si>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</si>
  <si>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</si>
  <si>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</si>
  <si>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</si>
  <si>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</si>
  <si>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</si>
  <si>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</si>
  <si>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</si>
  <si>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</si>
  <si>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</si>
  <si>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</si>
  <si>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</si>
  <si>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</si>
  <si>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</si>
  <si>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</si>
  <si>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</si>
  <si>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</si>
  <si>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</si>
  <si>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</si>
  <si>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</si>
  <si>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</si>
  <si>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</si>
  <si>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</si>
  <si>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</si>
  <si>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</si>
  <si>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</si>
  <si>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</si>
  <si>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</si>
  <si>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</si>
  <si>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</si>
  <si>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</si>
  <si>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</si>
  <si>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</si>
  <si>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</si>
  <si>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</si>
  <si>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</si>
  <si>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</si>
  <si>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</si>
  <si>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</si>
  <si>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</si>
  <si>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</si>
  <si>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</si>
  <si>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</si>
  <si>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</si>
  <si>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</si>
  <si>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</si>
  <si>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</si>
  <si>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</si>
  <si>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</si>
  <si>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</si>
  <si>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</si>
  <si>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</si>
  <si>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</si>
  <si>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</si>
  <si>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</si>
  <si>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</si>
  <si>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</si>
  <si>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</si>
  <si>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</si>
  <si>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</si>
  <si>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</si>
  <si>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</si>
  <si>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</si>
  <si>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</si>
  <si>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</si>
  <si>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</si>
  <si>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</si>
  <si>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</si>
  <si>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</si>
  <si>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</si>
  <si>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</si>
  <si>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</si>
  <si>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</si>
  <si>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</si>
  <si>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</si>
  <si>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</si>
  <si>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</si>
  <si>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</si>
  <si>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</si>
  <si>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</si>
  <si>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</si>
  <si>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</si>
  <si>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</si>
  <si>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</si>
  <si>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</si>
  <si>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</si>
  <si>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</si>
  <si>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</si>
  <si>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</si>
  <si>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</si>
  <si>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</si>
  <si>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</si>
  <si>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</si>
  <si>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</si>
  <si>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</si>
  <si>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</si>
  <si>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</si>
  <si>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</si>
  <si>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</si>
  <si>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</si>
  <si>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</si>
  <si>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</si>
  <si>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</si>
  <si>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</si>
  <si>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</si>
  <si>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</si>
  <si>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</si>
  <si>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</si>
  <si>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</si>
  <si>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</si>
  <si>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</si>
  <si>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</si>
  <si>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</si>
  <si>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</si>
  <si>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</si>
  <si>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</si>
  <si>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</si>
  <si>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</si>
  <si>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</si>
  <si>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</si>
  <si>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</si>
  <si>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</si>
  <si>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</si>
  <si>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</si>
  <si>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</si>
  <si>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</si>
  <si>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</si>
  <si>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</si>
  <si>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</si>
  <si>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</si>
  <si>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</si>
  <si>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</si>
  <si>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</si>
  <si>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</si>
  <si>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</si>
  <si>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</si>
  <si>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</si>
  <si>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</si>
  <si>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</si>
  <si>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</si>
  <si>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</si>
  <si>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</si>
  <si>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</si>
  <si>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</si>
  <si>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</si>
  <si>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</si>
  <si>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</si>
  <si>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</si>
  <si>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</si>
  <si>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</si>
  <si>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</si>
  <si>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</si>
  <si>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</si>
  <si>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</si>
  <si>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</si>
  <si>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</si>
  <si>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</si>
  <si>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</si>
  <si>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</si>
  <si>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</si>
  <si>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</si>
  <si>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</si>
  <si>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</si>
  <si>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</si>
  <si>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</si>
  <si>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</si>
  <si>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</si>
  <si>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</si>
  <si>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</si>
  <si>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</si>
  <si>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</si>
  <si>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</si>
  <si>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</si>
  <si>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</si>
  <si>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</si>
  <si>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</si>
  <si>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</si>
  <si>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</si>
  <si>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</si>
  <si>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</si>
  <si>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</si>
  <si>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</si>
  <si>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</si>
  <si>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</si>
  <si>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</si>
  <si>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</si>
  <si>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</si>
  <si>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</si>
  <si>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</si>
  <si>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</si>
  <si>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</si>
  <si>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</si>
  <si>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</si>
  <si>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</si>
  <si>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</si>
  <si>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</si>
  <si>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</si>
  <si>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</si>
  <si>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</si>
  <si>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</si>
  <si>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</si>
  <si>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</si>
  <si>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</si>
  <si>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</si>
  <si>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</si>
  <si>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</si>
  <si>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</si>
  <si>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</si>
  <si>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</si>
  <si>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</si>
  <si>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</si>
  <si>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</si>
  <si>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</si>
  <si>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</si>
  <si>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</si>
  <si>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</si>
  <si>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</si>
  <si>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</si>
  <si>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</si>
  <si>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</si>
  <si>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</si>
  <si>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</si>
  <si>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</si>
  <si>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</si>
  <si>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</si>
  <si>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</si>
  <si>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</si>
  <si>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</si>
  <si>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</si>
  <si>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</si>
  <si>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</si>
  <si>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</si>
  <si>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</si>
  <si>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</si>
  <si>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</si>
  <si>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</si>
  <si>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</si>
  <si>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</si>
  <si>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</si>
  <si>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</si>
  <si>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</si>
  <si>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</si>
  <si>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</si>
  <si>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</si>
  <si>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</si>
  <si>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</si>
  <si>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</si>
  <si>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</si>
  <si>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</si>
  <si>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</si>
  <si>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</si>
  <si>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</si>
  <si>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</si>
  <si>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</si>
  <si>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</si>
  <si>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</si>
  <si>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</si>
  <si>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</si>
  <si>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</si>
  <si>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</si>
  <si>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</si>
  <si>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</si>
  <si>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</si>
  <si>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</si>
  <si>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</si>
  <si>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</si>
  <si>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</si>
  <si>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</si>
  <si>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</si>
  <si>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</si>
  <si>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</si>
  <si>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</si>
  <si>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</si>
  <si>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</si>
  <si>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</si>
  <si>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</si>
  <si>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</si>
  <si>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</si>
  <si>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</si>
  <si>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</si>
  <si>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</si>
  <si>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</si>
  <si>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</si>
  <si>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</si>
  <si>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</si>
  <si>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</si>
  <si>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</si>
  <si>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</si>
  <si>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</si>
  <si>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</si>
  <si>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</si>
  <si>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</si>
  <si>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</si>
  <si>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</si>
  <si>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</si>
  <si>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</si>
  <si>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</si>
  <si>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</si>
  <si>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</si>
  <si>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</si>
  <si>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</si>
  <si>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</si>
  <si>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</si>
  <si>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</si>
  <si>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</si>
  <si>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</si>
  <si>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</si>
  <si>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</si>
  <si>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</si>
  <si>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</si>
  <si>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</si>
  <si>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</si>
  <si>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</si>
  <si>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</si>
  <si>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</si>
  <si>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</si>
  <si>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</si>
  <si>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</si>
  <si>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</si>
  <si>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</si>
  <si>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</si>
  <si>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</si>
  <si>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</si>
  <si>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</si>
  <si>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</si>
  <si>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</si>
  <si>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</si>
  <si>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</si>
  <si>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</si>
  <si>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</si>
  <si>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</si>
  <si>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</si>
  <si>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</si>
  <si>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</si>
  <si>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</si>
  <si>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</si>
  <si>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</si>
  <si>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</si>
  <si>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</si>
  <si>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</si>
  <si>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</si>
  <si>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</si>
  <si>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</si>
  <si>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</si>
  <si>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</si>
  <si>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</si>
  <si>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</si>
  <si>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</si>
  <si>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</si>
  <si>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</si>
  <si>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</si>
  <si>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</si>
  <si>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</si>
  <si>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</si>
  <si>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</si>
  <si>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</si>
  <si>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</si>
  <si>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</si>
  <si>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</si>
  <si>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</si>
  <si>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</si>
  <si>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</si>
  <si>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</si>
  <si>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</si>
  <si>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</si>
  <si>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</si>
  <si>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</si>
  <si>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</si>
  <si>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</si>
  <si>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</si>
  <si>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</si>
  <si>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</si>
  <si>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</si>
  <si>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</si>
  <si>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</si>
  <si>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</si>
  <si>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</si>
  <si>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</si>
  <si>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</si>
  <si>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</si>
  <si>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</si>
  <si>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</si>
  <si>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</si>
  <si>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</si>
  <si>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</si>
  <si>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</si>
  <si>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</si>
  <si>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</si>
  <si>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</si>
  <si>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</si>
  <si>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</si>
  <si>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</si>
  <si>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</si>
  <si>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</si>
  <si>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</si>
  <si>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</si>
  <si>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</si>
  <si>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</si>
  <si>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</si>
  <si>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</si>
  <si>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</si>
  <si>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</si>
  <si>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</si>
  <si>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</si>
  <si>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</si>
  <si>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</si>
  <si>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</si>
  <si>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</si>
  <si>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</si>
  <si>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</si>
  <si>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</si>
  <si>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</si>
  <si>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</si>
  <si>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</si>
  <si>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</si>
  <si>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</si>
  <si>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</si>
  <si>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</si>
  <si>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</si>
  <si>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</si>
  <si>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</si>
  <si>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</si>
  <si>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</si>
  <si>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</si>
  <si>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</si>
  <si>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</si>
  <si>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</si>
  <si>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</si>
  <si>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</si>
  <si>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</si>
  <si>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</si>
  <si>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</si>
  <si>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</si>
  <si>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</si>
  <si>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</si>
  <si>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</si>
  <si>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</si>
  <si>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</si>
  <si>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</si>
  <si>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</si>
  <si>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</si>
  <si>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</si>
  <si>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</si>
  <si>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</si>
  <si>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</si>
  <si>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</si>
  <si>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</si>
  <si>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</si>
  <si>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</si>
  <si>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</si>
  <si>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</si>
  <si>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</si>
  <si>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</si>
  <si>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</si>
  <si>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</si>
  <si>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</si>
  <si>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</si>
  <si>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</si>
  <si>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</si>
  <si>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</si>
  <si>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</si>
  <si>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</si>
  <si>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</si>
  <si>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</si>
  <si>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</si>
  <si>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</si>
  <si>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</si>
  <si>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</si>
  <si>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</si>
  <si>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</si>
  <si>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</si>
  <si>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</si>
  <si>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</si>
  <si>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</si>
  <si>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</si>
  <si>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</si>
  <si>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</si>
  <si>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</si>
  <si>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</si>
  <si>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</si>
  <si>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</si>
  <si>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</si>
  <si>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</si>
  <si>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</si>
  <si>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</si>
  <si>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</si>
  <si>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</si>
  <si>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</si>
  <si>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</si>
  <si>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</si>
  <si>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</si>
  <si>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</si>
  <si>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</si>
  <si>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</si>
  <si>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</si>
  <si>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</si>
  <si>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</si>
  <si>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</si>
  <si>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</si>
  <si>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</si>
  <si>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</si>
  <si>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</si>
  <si>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</si>
  <si>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</si>
  <si>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</si>
  <si>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</si>
  <si>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</si>
  <si>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</si>
  <si>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</si>
  <si>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</si>
  <si>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</si>
  <si>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</si>
  <si>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</si>
  <si>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</si>
  <si>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</si>
  <si>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</si>
  <si>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</si>
  <si>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</si>
  <si>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</si>
  <si>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</si>
  <si>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</si>
  <si>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</si>
  <si>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</si>
  <si>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</si>
  <si>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</si>
  <si>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</si>
  <si>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</si>
  <si>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</si>
  <si>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</si>
  <si>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</si>
  <si>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</si>
  <si>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</si>
  <si>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</si>
  <si>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</si>
  <si>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</si>
  <si>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</si>
  <si>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</si>
  <si>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</si>
  <si>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</si>
  <si>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</si>
  <si>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</si>
  <si>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</si>
  <si>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</si>
  <si>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</si>
  <si>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</si>
  <si>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</si>
  <si>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</si>
  <si>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</si>
  <si>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</si>
  <si>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</si>
  <si>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</si>
  <si>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</si>
  <si>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</si>
  <si>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</si>
  <si>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</si>
  <si>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</si>
  <si>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</si>
  <si>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</si>
  <si>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</si>
  <si>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</si>
  <si>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</si>
  <si>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</si>
  <si>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</si>
  <si>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</si>
  <si>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</si>
  <si>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</si>
  <si>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</si>
  <si>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</si>
  <si>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</si>
  <si>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</si>
  <si>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</si>
  <si>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</si>
  <si>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</si>
  <si>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</si>
  <si>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</si>
  <si>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</si>
  <si>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</si>
  <si>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</si>
  <si>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</si>
  <si>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</si>
  <si>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</si>
  <si>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</si>
  <si>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</si>
  <si>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</si>
  <si>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</si>
  <si>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</si>
  <si>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</si>
  <si>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</si>
  <si>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</si>
  <si>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</si>
  <si>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</si>
  <si>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</si>
  <si>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</si>
  <si>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</si>
  <si>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</si>
  <si>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</si>
  <si>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</si>
  <si>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</si>
  <si>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</si>
  <si>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</si>
  <si>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</si>
  <si>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</si>
  <si>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</si>
  <si>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</si>
  <si>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</si>
  <si>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</si>
  <si>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</si>
  <si>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</si>
  <si>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</si>
  <si>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</si>
  <si>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</si>
  <si>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</si>
  <si>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</si>
  <si>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</si>
  <si>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</si>
  <si>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</si>
  <si>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</si>
  <si>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</si>
  <si>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</si>
  <si>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</si>
  <si>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</si>
  <si>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</si>
  <si>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</si>
  <si>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</si>
  <si>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</si>
  <si>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</si>
  <si>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</si>
  <si>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</si>
  <si>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</si>
  <si>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</si>
  <si>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</si>
  <si>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</si>
  <si>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</si>
  <si>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</si>
  <si>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</si>
  <si>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</si>
  <si>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</si>
  <si>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</si>
  <si>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</si>
  <si>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</si>
  <si>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</si>
  <si>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</si>
  <si>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</si>
  <si>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</si>
  <si>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</si>
  <si>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</si>
  <si>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</si>
  <si>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</si>
  <si>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</si>
  <si>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</si>
  <si>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</si>
  <si>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</si>
  <si>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</si>
  <si>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</si>
  <si>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</si>
  <si>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</si>
  <si>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</si>
  <si>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</si>
  <si>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</si>
  <si>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</si>
  <si>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</si>
  <si>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</si>
  <si>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</si>
  <si>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</si>
  <si>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</si>
  <si>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</si>
  <si>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</si>
  <si>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</si>
  <si>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</si>
  <si>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</si>
  <si>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</si>
  <si>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</si>
  <si>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</si>
  <si>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</si>
  <si>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</si>
  <si>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</si>
  <si>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</si>
  <si>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</si>
  <si>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</si>
  <si>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</si>
  <si>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</si>
  <si>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</si>
  <si>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</si>
  <si>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</si>
  <si>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</si>
  <si>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</si>
  <si>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</si>
  <si>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</si>
  <si>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</si>
  <si>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</si>
  <si>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</si>
  <si>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</si>
  <si>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</si>
  <si>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</si>
  <si>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</si>
  <si>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</si>
  <si>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</si>
  <si>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</si>
  <si>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</si>
  <si>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</si>
  <si>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</si>
  <si>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</si>
  <si>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</si>
  <si>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</si>
  <si>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</si>
  <si>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</si>
  <si>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</si>
  <si>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</si>
  <si>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</si>
  <si>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</si>
  <si>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</si>
  <si>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</si>
  <si>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</si>
  <si>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</si>
  <si>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</si>
  <si>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</si>
  <si>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</si>
  <si>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</si>
  <si>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</si>
  <si>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</si>
  <si>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</si>
  <si>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</si>
  <si>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</si>
  <si>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</si>
  <si>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</si>
  <si>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</si>
  <si>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</si>
  <si>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</si>
  <si>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</si>
  <si>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</si>
  <si>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</si>
  <si>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</si>
  <si>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</si>
  <si>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</si>
  <si>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</si>
  <si>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</si>
  <si>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</si>
  <si>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</si>
  <si>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</si>
  <si>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</si>
  <si>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</si>
  <si>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</si>
  <si>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</si>
  <si>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</si>
  <si>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</si>
  <si>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</si>
  <si>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</si>
  <si>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</si>
  <si>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</si>
  <si>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</si>
  <si>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</si>
  <si>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</si>
  <si>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</si>
  <si>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</si>
  <si>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</si>
  <si>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</si>
  <si>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</si>
  <si>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</si>
  <si>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</si>
  <si>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</si>
  <si>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</si>
  <si>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</si>
  <si>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</si>
  <si>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</si>
  <si>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</si>
  <si>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</si>
  <si>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</si>
  <si>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</si>
  <si>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</si>
  <si>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</si>
  <si>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</si>
  <si>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</si>
  <si>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</si>
  <si>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</si>
  <si>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</si>
  <si>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</si>
  <si>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</si>
  <si>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</si>
  <si>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</si>
  <si>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</si>
  <si>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</si>
  <si>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</si>
  <si>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</si>
  <si>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</si>
  <si>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</si>
  <si>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</si>
  <si>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</si>
  <si>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</si>
  <si>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</si>
  <si>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</si>
  <si>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</si>
  <si>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</si>
  <si>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</si>
  <si>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</si>
  <si>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</si>
  <si>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</si>
  <si>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</si>
  <si>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</si>
  <si>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</si>
  <si>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</si>
  <si>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</si>
  <si>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</si>
  <si>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</si>
  <si>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</si>
  <si>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</si>
  <si>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</si>
  <si>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</si>
  <si>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</si>
  <si>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</si>
  <si>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</si>
  <si>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</si>
  <si>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</si>
  <si>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</si>
  <si>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</si>
  <si>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</si>
  <si>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</si>
  <si>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</si>
  <si>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</si>
  <si>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</si>
  <si>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</si>
  <si>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</si>
  <si>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</si>
  <si>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</si>
  <si>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</si>
  <si>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</si>
  <si>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</si>
  <si>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</si>
  <si>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</si>
  <si>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</si>
  <si>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</si>
  <si>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</si>
  <si>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</si>
  <si>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</si>
  <si>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</si>
  <si>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</si>
  <si>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</si>
  <si>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</si>
  <si>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</si>
  <si>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</si>
  <si>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</si>
  <si>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</si>
  <si>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</si>
  <si>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</si>
  <si>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</si>
  <si>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</si>
  <si>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</si>
  <si>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</si>
  <si>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</si>
  <si>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</si>
  <si>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</si>
  <si>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</si>
  <si>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</si>
  <si>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</si>
  <si>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</si>
  <si>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</si>
  <si>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</si>
  <si>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</si>
  <si>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</si>
  <si>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</si>
  <si>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</si>
  <si>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</si>
  <si>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</si>
  <si>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</si>
  <si>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</si>
  <si>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</si>
  <si>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</si>
  <si>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</si>
  <si>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</si>
  <si>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</si>
  <si>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</si>
  <si>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</si>
  <si>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</si>
  <si>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</si>
  <si>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</si>
  <si>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</si>
  <si>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</si>
  <si>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</si>
  <si>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</si>
  <si>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</si>
  <si>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</si>
  <si>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</si>
  <si>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</si>
  <si>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</si>
  <si>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</si>
  <si>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</si>
  <si>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</si>
  <si>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</si>
  <si>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</si>
  <si>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</si>
  <si>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</si>
  <si>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</si>
  <si>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</si>
  <si>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</si>
  <si>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</si>
  <si>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</si>
  <si>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</si>
  <si>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</si>
  <si>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</si>
  <si>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</si>
  <si>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</si>
  <si>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</si>
  <si>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</si>
  <si>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</si>
  <si>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</si>
  <si>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</si>
  <si>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</si>
  <si>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</si>
  <si>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</si>
  <si>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</si>
  <si>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</si>
  <si>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</si>
  <si>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</si>
  <si>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</si>
  <si>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</si>
  <si>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</si>
  <si>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</si>
  <si>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</si>
  <si>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</si>
  <si>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</si>
  <si>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</si>
  <si>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</si>
  <si>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</si>
  <si>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</si>
  <si>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</si>
  <si>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</si>
  <si>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</si>
  <si>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</si>
  <si>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</si>
  <si>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</si>
  <si>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</si>
  <si>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</si>
  <si>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</si>
  <si>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</si>
  <si>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</si>
  <si>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</si>
  <si>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</si>
  <si>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</si>
  <si>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</si>
  <si>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</si>
  <si>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</si>
  <si>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</si>
  <si>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</si>
  <si>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</si>
  <si>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</si>
  <si>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</si>
  <si>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</si>
  <si>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</si>
  <si>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</si>
  <si>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</si>
  <si>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</si>
  <si>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</si>
  <si>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</si>
  <si>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</si>
  <si>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</si>
  <si>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</si>
  <si>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</si>
  <si>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</si>
  <si>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</si>
  <si>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</si>
  <si>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</si>
  <si>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</si>
  <si>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</si>
  <si>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</si>
  <si>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</si>
  <si>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</si>
  <si>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</si>
  <si>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</si>
  <si>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</si>
  <si>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</si>
  <si>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</si>
  <si>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</si>
  <si>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</si>
  <si>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</si>
  <si>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</si>
  <si>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</si>
  <si>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</si>
  <si>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</si>
  <si>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</si>
  <si>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</si>
  <si>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</si>
  <si>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</si>
  <si>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</si>
  <si>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</si>
  <si>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</si>
  <si>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</si>
  <si>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</si>
  <si>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</si>
  <si>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</si>
  <si>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</si>
  <si>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</si>
  <si>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</si>
  <si>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</si>
  <si>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</si>
  <si>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</si>
  <si>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</si>
  <si>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</si>
  <si>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</si>
  <si>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</si>
  <si>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</si>
  <si>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</si>
  <si>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</si>
  <si>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</si>
  <si>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</si>
  <si>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</si>
  <si>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</si>
  <si>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</si>
  <si>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</si>
  <si>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</si>
  <si>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</si>
  <si>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</si>
  <si>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</si>
  <si>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</si>
  <si>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</si>
  <si>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</si>
  <si>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</si>
  <si>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</si>
  <si>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</si>
  <si>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</si>
  <si>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</si>
  <si>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</si>
  <si>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</si>
  <si>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</si>
  <si>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</si>
  <si>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</si>
  <si>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</si>
  <si>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</si>
  <si>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</si>
  <si>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</si>
  <si>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</si>
  <si>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</si>
  <si>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</si>
  <si>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</si>
  <si>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</si>
  <si>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</si>
  <si>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</si>
  <si>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</si>
  <si>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</si>
  <si>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</si>
  <si>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</si>
  <si>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</si>
  <si>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</si>
  <si>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</si>
  <si>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</si>
  <si>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</si>
  <si>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</si>
  <si>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</si>
  <si>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</si>
  <si>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</si>
  <si>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</si>
  <si>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</si>
  <si>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</si>
  <si>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</si>
  <si>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</si>
  <si>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</si>
  <si>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</si>
  <si>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</si>
  <si>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</si>
  <si>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</si>
  <si>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</si>
  <si>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</si>
  <si>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</si>
  <si>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</si>
  <si>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</si>
  <si>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</si>
  <si>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</si>
  <si>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</si>
  <si>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</si>
  <si>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</si>
  <si>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</si>
  <si>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</si>
  <si>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</si>
  <si>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</si>
  <si>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</si>
  <si>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</si>
  <si>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</si>
  <si>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</si>
  <si>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</si>
  <si>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</si>
  <si>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</si>
  <si>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</si>
  <si>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</si>
  <si>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</si>
  <si>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</si>
  <si>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</si>
  <si>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</si>
  <si>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</si>
  <si>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</si>
  <si>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</si>
  <si>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</si>
  <si>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</si>
  <si>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</si>
  <si>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</si>
  <si>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</si>
  <si>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</si>
  <si>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</si>
  <si>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</si>
  <si>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</si>
  <si>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</si>
  <si>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</si>
  <si>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</si>
  <si>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</si>
  <si>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</si>
  <si>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</si>
  <si>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</si>
  <si>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</si>
  <si>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</si>
  <si>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</si>
  <si>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</si>
  <si>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</si>
  <si>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</si>
  <si>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</si>
  <si>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</si>
  <si>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</si>
  <si>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</si>
  <si>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</si>
  <si>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</si>
  <si>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</si>
  <si>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</si>
  <si>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</si>
  <si>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</si>
  <si>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</si>
  <si>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</si>
  <si>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</si>
  <si>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</si>
  <si>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</si>
  <si>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</si>
  <si>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</si>
  <si>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</si>
  <si>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</si>
  <si>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</si>
  <si>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</si>
  <si>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</si>
  <si>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</si>
  <si>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</si>
  <si>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</si>
  <si>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</si>
  <si>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</si>
  <si>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</si>
  <si>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</si>
  <si>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</si>
  <si>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</si>
  <si>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</si>
  <si>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</si>
  <si>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</si>
  <si>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</si>
  <si>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</si>
  <si>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</si>
  <si>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</si>
  <si>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</si>
  <si>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</si>
  <si>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</si>
  <si>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</si>
  <si>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</si>
  <si>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</si>
  <si>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</si>
  <si>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</si>
  <si>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</si>
  <si>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</si>
  <si>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</si>
  <si>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</si>
  <si>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</si>
  <si>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</si>
  <si>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</si>
  <si>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</si>
  <si>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</si>
  <si>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</si>
  <si>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</si>
  <si>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</si>
  <si>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</si>
  <si>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</si>
  <si>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</si>
  <si>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</si>
  <si>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</si>
  <si>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</si>
  <si>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</si>
  <si>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</si>
  <si>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</si>
  <si>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</si>
  <si>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</si>
  <si>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</si>
  <si>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</si>
  <si>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</si>
  <si>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</si>
  <si>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</si>
  <si>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</si>
  <si>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</si>
  <si>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</si>
  <si>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</si>
  <si>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</si>
  <si>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</si>
  <si>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</si>
  <si>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</si>
  <si>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</si>
  <si>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</si>
  <si>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</si>
  <si>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</si>
  <si>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</si>
  <si>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</si>
  <si>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</si>
  <si>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</si>
  <si>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</si>
  <si>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</si>
  <si>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</si>
  <si>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</si>
  <si>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</si>
  <si>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</si>
  <si>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</si>
  <si>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</si>
  <si>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</si>
  <si>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</si>
  <si>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</si>
  <si>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</si>
  <si>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</si>
  <si>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</si>
  <si>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</si>
  <si>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</si>
  <si>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</si>
  <si>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</si>
  <si>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</si>
  <si>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</si>
  <si>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</si>
  <si>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</si>
  <si>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</si>
  <si>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</si>
  <si>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</si>
  <si>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</si>
  <si>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</si>
  <si>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</si>
  <si>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</si>
  <si>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</si>
  <si>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</si>
  <si>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</si>
  <si>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</si>
  <si>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</si>
  <si>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</si>
  <si>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</si>
  <si>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</si>
  <si>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</si>
  <si>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</si>
  <si>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</si>
  <si>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</si>
  <si>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</si>
  <si>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</si>
  <si>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</si>
  <si>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</si>
  <si>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</si>
  <si>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</si>
  <si>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</si>
  <si>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</si>
  <si>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</si>
  <si>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</si>
  <si>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</si>
  <si>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</si>
  <si>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</si>
  <si>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</si>
  <si>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</si>
  <si>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</si>
  <si>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</si>
  <si>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</si>
  <si>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</si>
  <si>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</si>
  <si>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</si>
  <si>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</si>
  <si>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</si>
  <si>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</si>
  <si>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</si>
  <si>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</si>
  <si>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</si>
  <si>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</si>
  <si>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</si>
  <si>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</si>
  <si>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</si>
  <si>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</si>
  <si>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</si>
  <si>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</si>
  <si>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</si>
  <si>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</si>
  <si>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</si>
  <si>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</si>
  <si>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</si>
  <si>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</si>
  <si>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</si>
  <si>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</si>
  <si>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</si>
  <si>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</si>
  <si>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</si>
  <si>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</si>
  <si>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</si>
  <si>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</si>
  <si>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</si>
  <si>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</si>
  <si>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</si>
  <si>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</si>
  <si>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</si>
  <si>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</si>
  <si>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</si>
  <si>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</si>
  <si>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</si>
  <si>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</si>
  <si>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</si>
  <si>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</si>
  <si>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</si>
  <si>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</si>
  <si>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</si>
  <si>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</si>
  <si>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</si>
  <si>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</si>
  <si>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</si>
  <si>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</si>
  <si>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</si>
  <si>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</si>
  <si>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</si>
  <si>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</si>
  <si>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</si>
  <si>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</si>
  <si>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</si>
  <si>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</si>
  <si>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</si>
  <si>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</si>
  <si>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</si>
  <si>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</si>
  <si>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</si>
  <si>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</si>
  <si>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</si>
  <si>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</si>
  <si>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</si>
  <si>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</si>
  <si>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</si>
  <si>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</si>
  <si>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</si>
  <si>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</si>
  <si>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</si>
  <si>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</si>
  <si>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</si>
  <si>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</si>
  <si>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</si>
  <si>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</si>
  <si>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</si>
  <si>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</si>
  <si>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</si>
  <si>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</si>
  <si>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</si>
  <si>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</si>
  <si>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</si>
  <si>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</si>
  <si>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</si>
  <si>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</si>
  <si>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</si>
  <si>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</si>
  <si>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</si>
  <si>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</si>
  <si>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</si>
  <si>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</si>
  <si>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</si>
  <si>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</si>
  <si>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</si>
  <si>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</si>
  <si>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</si>
  <si>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</si>
  <si>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</si>
  <si>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</si>
  <si>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</si>
  <si>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</si>
  <si>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</si>
  <si>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</si>
  <si>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</si>
  <si>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</si>
  <si>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</si>
  <si>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</si>
  <si>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</si>
  <si>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</si>
  <si>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</si>
  <si>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</si>
  <si>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</si>
  <si>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</si>
  <si>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</si>
  <si>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</si>
  <si>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</si>
  <si>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</si>
  <si>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</si>
  <si>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</si>
  <si>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</si>
  <si>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</si>
  <si>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</si>
  <si>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</si>
  <si>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</si>
  <si>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</si>
  <si>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</si>
  <si>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</si>
  <si>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</si>
  <si>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</si>
  <si>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</si>
  <si>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</si>
  <si>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</si>
  <si>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</si>
  <si>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</si>
  <si>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</si>
  <si>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</si>
  <si>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</si>
  <si>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</si>
  <si>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</si>
  <si>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</si>
  <si>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</si>
  <si>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</si>
  <si>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</si>
  <si>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</si>
  <si>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</si>
  <si>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</si>
  <si>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</si>
  <si>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</si>
  <si>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</si>
  <si>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</si>
  <si>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</si>
  <si>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</si>
  <si>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</si>
  <si>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</si>
  <si>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</si>
  <si>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</si>
  <si>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</si>
  <si>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</si>
  <si>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</si>
  <si>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</si>
  <si>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</si>
  <si>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</si>
  <si>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</si>
  <si>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</si>
  <si>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</si>
  <si>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</si>
  <si>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</si>
  <si>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</si>
  <si>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</si>
  <si>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</si>
  <si>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</si>
  <si>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</si>
  <si>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</si>
  <si>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</si>
  <si>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</si>
  <si>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</si>
  <si>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</si>
  <si>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</si>
  <si>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</si>
  <si>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</si>
  <si>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</si>
  <si>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</si>
  <si>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</si>
  <si>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</si>
  <si>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</si>
  <si>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</si>
  <si>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</si>
  <si>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</si>
  <si>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</si>
  <si>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</si>
  <si>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</si>
  <si>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</si>
  <si>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</si>
  <si>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</si>
  <si>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</si>
  <si>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</si>
  <si>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</si>
  <si>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</si>
  <si>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</si>
  <si>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</si>
  <si>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</si>
  <si>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</si>
  <si>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</si>
  <si>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</si>
  <si>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</si>
  <si>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</si>
  <si>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</si>
  <si>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</si>
  <si>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</si>
  <si>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</si>
  <si>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</si>
  <si>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</si>
  <si>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</si>
  <si>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</si>
  <si>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</si>
  <si>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</si>
  <si>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</si>
  <si>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</si>
  <si>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</si>
  <si>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</si>
  <si>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</si>
  <si>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</si>
  <si>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</si>
  <si>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</si>
  <si>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</si>
  <si>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</si>
  <si>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</si>
  <si>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</si>
  <si>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</si>
  <si>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</si>
  <si>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</si>
  <si>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</si>
  <si>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</si>
  <si>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</si>
  <si>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</si>
  <si>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</si>
  <si>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</si>
  <si>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</si>
  <si>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</si>
  <si>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</si>
  <si>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</si>
  <si>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</si>
  <si>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</si>
  <si>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</si>
  <si>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</si>
  <si>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</si>
  <si>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</si>
  <si>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</si>
  <si>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</si>
  <si>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</si>
  <si>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</si>
  <si>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</si>
  <si>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</si>
  <si>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</si>
  <si>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</si>
  <si>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</si>
  <si>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</si>
  <si>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</si>
  <si>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</si>
  <si>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</si>
  <si>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</si>
  <si>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</si>
  <si>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</si>
  <si>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</si>
  <si>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</si>
  <si>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</si>
  <si>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</si>
  <si>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</si>
  <si>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</si>
  <si>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</si>
  <si>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</si>
  <si>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</si>
  <si>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</si>
  <si>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</si>
  <si>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</si>
  <si>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</si>
  <si>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</si>
  <si>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</si>
  <si>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</si>
  <si>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</si>
  <si>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</si>
  <si>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</si>
  <si>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</si>
  <si>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</si>
  <si>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</si>
  <si>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</si>
  <si>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</si>
  <si>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</si>
  <si>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</si>
  <si>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</si>
  <si>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</si>
  <si>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</si>
  <si>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</si>
  <si>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</si>
  <si>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</si>
  <si>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</si>
  <si>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</si>
  <si>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</si>
  <si>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</si>
  <si>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</si>
  <si>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</si>
  <si>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</si>
  <si>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</si>
  <si>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</si>
  <si>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</si>
  <si>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</si>
  <si>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</si>
  <si>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</si>
  <si>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</si>
  <si>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</si>
  <si>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</si>
  <si>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</si>
  <si>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</si>
  <si>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</si>
  <si>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</si>
  <si>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</si>
  <si>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</si>
  <si>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</si>
  <si>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</si>
  <si>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</si>
  <si>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</si>
  <si>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</si>
  <si>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</si>
  <si>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</si>
  <si>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</si>
  <si>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</si>
  <si>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</si>
  <si>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</si>
  <si>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</si>
  <si>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</si>
  <si>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</si>
  <si>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</si>
  <si>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</si>
  <si>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</si>
  <si>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</si>
  <si>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</si>
  <si>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</si>
  <si>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</si>
  <si>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</si>
  <si>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</si>
  <si>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</si>
  <si>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</si>
  <si>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</si>
  <si>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</si>
  <si>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</si>
  <si>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</si>
  <si>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</si>
  <si>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</si>
  <si>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</si>
  <si>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</si>
  <si>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</si>
  <si>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</si>
  <si>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</si>
  <si>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</si>
  <si>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</si>
  <si>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</si>
  <si>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</si>
  <si>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</si>
  <si>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</si>
  <si>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</si>
  <si>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</si>
  <si>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</si>
  <si>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</si>
  <si>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</si>
  <si>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</si>
  <si>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</si>
  <si>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</si>
  <si>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</si>
  <si>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</si>
  <si>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</si>
  <si>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</si>
  <si>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</si>
  <si>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</si>
  <si>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</si>
  <si>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</si>
  <si>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</si>
  <si>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</si>
  <si>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</si>
  <si>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</si>
  <si>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</si>
  <si>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</si>
  <si>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</si>
  <si>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</si>
  <si>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</si>
  <si>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</si>
  <si>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</si>
  <si>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</si>
  <si>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</si>
  <si>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</si>
  <si>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</si>
  <si>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</si>
  <si>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</si>
  <si>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</si>
  <si>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</si>
  <si>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</si>
  <si>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</si>
  <si>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</si>
  <si>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</si>
  <si>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</si>
  <si>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</si>
  <si>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</si>
  <si>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</si>
  <si>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</si>
  <si>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</si>
  <si>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</si>
  <si>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</si>
  <si>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</si>
  <si>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</si>
  <si>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</si>
  <si>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</si>
  <si>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</si>
  <si>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</si>
  <si>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</si>
  <si>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</si>
  <si>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</si>
  <si>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</si>
  <si>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</si>
  <si>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</si>
  <si>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</si>
  <si>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</si>
  <si>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</si>
  <si>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</si>
  <si>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</si>
  <si>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</si>
  <si>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</si>
  <si>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</si>
  <si>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</si>
  <si>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</si>
  <si>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</si>
  <si>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</si>
  <si>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</si>
  <si>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</si>
  <si>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</si>
  <si>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</si>
  <si>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</si>
  <si>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</si>
  <si>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</si>
  <si>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</si>
  <si>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</si>
  <si>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</si>
  <si>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</si>
  <si>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</si>
  <si>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</si>
  <si>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</si>
  <si>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</si>
  <si>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</si>
  <si>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</si>
  <si>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</si>
  <si>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</si>
  <si>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</si>
  <si>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</si>
  <si>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</si>
  <si>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</si>
  <si>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</si>
  <si>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</si>
  <si>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</si>
  <si>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</si>
  <si>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</si>
  <si>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</si>
  <si>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</si>
  <si>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</si>
  <si>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</si>
  <si>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</si>
  <si>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</si>
  <si>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</si>
  <si>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</si>
  <si>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</si>
  <si>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</si>
  <si>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</si>
  <si>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</si>
  <si>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</si>
  <si>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</si>
  <si>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</si>
  <si>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</si>
  <si>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</si>
  <si>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</si>
  <si>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</si>
  <si>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</si>
  <si>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</si>
  <si>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</si>
  <si>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</si>
  <si>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</si>
  <si>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</si>
  <si>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</si>
  <si>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</si>
  <si>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</si>
  <si>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</si>
  <si>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</si>
  <si>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</si>
  <si>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</si>
  <si>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</si>
  <si>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</si>
  <si>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</si>
  <si>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</si>
  <si>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</si>
  <si>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</si>
  <si>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</si>
  <si>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</si>
  <si>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</si>
  <si>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</si>
  <si>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</si>
  <si>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</si>
  <si>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</si>
  <si>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</si>
  <si>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</si>
  <si>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</si>
  <si>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</si>
  <si>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</si>
  <si>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</si>
  <si>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</si>
  <si>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</si>
  <si>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</si>
  <si>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</si>
  <si>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</si>
  <si>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</si>
  <si>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</si>
  <si>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</si>
  <si>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</si>
  <si>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</si>
  <si>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</si>
  <si>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</si>
  <si>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</si>
  <si>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</si>
  <si>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</si>
  <si>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</si>
  <si>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</si>
  <si>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</si>
  <si>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</si>
  <si>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</si>
  <si>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</si>
  <si>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</si>
  <si>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</si>
  <si>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</si>
  <si>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</si>
  <si>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</si>
  <si>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</si>
  <si>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</si>
  <si>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</si>
  <si>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</si>
  <si>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</si>
  <si>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</si>
  <si>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</si>
  <si>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</si>
  <si>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</si>
  <si>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</si>
  <si>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</si>
  <si>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</si>
  <si>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</si>
  <si>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</si>
  <si>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</si>
  <si>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</si>
  <si>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</si>
  <si>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</si>
  <si>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</si>
  <si>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</si>
  <si>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</si>
  <si>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</si>
  <si>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</si>
  <si>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</si>
  <si>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</si>
  <si>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</si>
  <si>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</si>
  <si>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</si>
  <si>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</si>
  <si>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</si>
  <si>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</si>
  <si>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</si>
  <si>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</si>
  <si>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</si>
  <si>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</si>
  <si>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</si>
  <si>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</si>
  <si>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</si>
  <si>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</si>
  <si>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</si>
  <si>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</si>
  <si>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</si>
  <si>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</si>
  <si>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</si>
  <si>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</si>
  <si>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</si>
  <si>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</si>
  <si>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</si>
  <si>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</si>
  <si>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</si>
  <si>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</si>
  <si>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</si>
  <si>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</si>
  <si>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</si>
  <si>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</si>
  <si>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</si>
  <si>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</si>
  <si>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</si>
  <si>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</si>
  <si>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</si>
  <si>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</si>
  <si>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</si>
  <si>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</si>
  <si>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</si>
  <si>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</si>
  <si>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</si>
  <si>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</si>
  <si>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</si>
  <si>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</si>
  <si>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</si>
  <si>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</si>
  <si>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</si>
  <si>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</si>
  <si>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</si>
  <si>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</si>
  <si>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</si>
  <si>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</si>
  <si>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</si>
  <si>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</si>
  <si>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</si>
  <si>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</si>
  <si>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</si>
  <si>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</si>
  <si>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</si>
  <si>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</si>
  <si>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</si>
  <si>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</si>
  <si>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</si>
  <si>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</si>
  <si>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</si>
  <si>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</si>
  <si>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</si>
  <si>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</si>
  <si>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</si>
  <si>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</si>
  <si>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</si>
  <si>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</si>
  <si>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</si>
  <si>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</si>
  <si>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</si>
  <si>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</si>
  <si>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</si>
  <si>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</si>
  <si>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</si>
  <si>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</si>
  <si>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</si>
  <si>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</si>
  <si>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</si>
  <si>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</si>
  <si>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</si>
  <si>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</si>
  <si>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</si>
  <si>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</si>
  <si>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</si>
  <si>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</si>
  <si>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</si>
  <si>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</si>
  <si>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</si>
  <si>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</si>
  <si>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</si>
  <si>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</si>
  <si>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</si>
  <si>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</si>
  <si>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</si>
  <si>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</si>
  <si>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</si>
  <si>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</si>
  <si>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</si>
  <si>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</si>
  <si>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</si>
  <si>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</si>
  <si>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</si>
  <si>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</si>
  <si>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</si>
  <si>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</si>
  <si>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</si>
  <si>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</si>
  <si>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</si>
  <si>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</si>
  <si>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</si>
  <si>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</si>
  <si>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</si>
  <si>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</si>
  <si>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</si>
  <si>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</si>
  <si>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</si>
  <si>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</si>
  <si>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</si>
  <si>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</si>
  <si>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</si>
  <si>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</si>
  <si>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</si>
  <si>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</si>
  <si>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</si>
  <si>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</si>
  <si>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</si>
  <si>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</si>
  <si>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</si>
  <si>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</si>
  <si>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</si>
  <si>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</si>
  <si>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</si>
  <si>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</si>
  <si>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</si>
  <si>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</si>
  <si>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</si>
  <si>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</si>
  <si>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</si>
  <si>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</si>
  <si>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</si>
  <si>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</si>
  <si>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</si>
  <si>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</si>
  <si>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</si>
  <si>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</si>
  <si>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</si>
  <si>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</si>
  <si>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</si>
  <si>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</si>
  <si>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</si>
  <si>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</si>
  <si>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</si>
  <si>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</si>
  <si>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</si>
  <si>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</si>
  <si>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</si>
  <si>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</si>
  <si>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</si>
  <si>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</si>
  <si>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</si>
  <si>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</si>
  <si>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</si>
  <si>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</si>
  <si>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</si>
  <si>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</si>
  <si>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</si>
  <si>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</si>
  <si>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</si>
  <si>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</si>
  <si>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</si>
  <si>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</si>
  <si>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</si>
  <si>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</si>
  <si>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</si>
  <si>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</si>
  <si>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</si>
  <si>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</si>
  <si>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</si>
  <si>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</si>
  <si>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</si>
  <si>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</si>
  <si>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</si>
  <si>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</si>
  <si>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</si>
  <si>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</si>
  <si>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</si>
  <si>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</si>
  <si>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</si>
  <si>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</si>
  <si>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</si>
  <si>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</si>
  <si>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</si>
  <si>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</si>
  <si>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</si>
  <si>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</si>
  <si>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</si>
  <si>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</si>
  <si>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</si>
  <si>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</si>
  <si>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</si>
  <si>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</si>
  <si>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</si>
  <si>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</si>
  <si>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</si>
  <si>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</si>
  <si>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</si>
  <si>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</si>
  <si>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</si>
  <si>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</si>
  <si>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</si>
  <si>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</si>
  <si>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</si>
  <si>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</si>
  <si>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</si>
  <si>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</si>
  <si>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</si>
  <si>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</si>
  <si>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</si>
  <si>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</si>
  <si>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</si>
  <si>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</si>
  <si>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</si>
  <si>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</si>
  <si>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</si>
  <si>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</si>
  <si>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</si>
  <si>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</si>
  <si>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</si>
  <si>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</si>
  <si>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</si>
  <si>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</si>
  <si>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</si>
  <si>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</si>
  <si>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</si>
  <si>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</si>
  <si>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</si>
  <si>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</si>
  <si>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</si>
  <si>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</si>
  <si>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</si>
  <si>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</si>
  <si>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</si>
  <si>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</si>
  <si>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</si>
  <si>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</si>
  <si>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</si>
  <si>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</si>
  <si>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</si>
  <si>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</si>
  <si>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</si>
  <si>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</si>
  <si>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</si>
  <si>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</si>
  <si>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</si>
  <si>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</si>
  <si>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</si>
  <si>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</si>
  <si>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</si>
  <si>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</si>
  <si>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</si>
  <si>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</si>
  <si>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</si>
  <si>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</si>
  <si>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</si>
  <si>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</si>
  <si>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</si>
  <si>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</si>
  <si>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</si>
  <si>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</si>
  <si>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</si>
  <si>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</si>
  <si>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</si>
  <si>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</si>
  <si>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</si>
  <si>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</si>
  <si>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</si>
  <si>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</si>
  <si>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</si>
  <si>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</si>
  <si>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</si>
  <si>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</si>
  <si>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</si>
  <si>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</si>
  <si>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</si>
  <si>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</si>
  <si>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</si>
  <si>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</si>
  <si>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</si>
  <si>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</si>
  <si>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</si>
  <si>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</si>
  <si>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</si>
  <si>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</si>
  <si>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</si>
  <si>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</si>
  <si>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</si>
  <si>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</si>
  <si>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</si>
  <si>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</si>
  <si>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</si>
  <si>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</si>
  <si>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</si>
  <si>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</si>
  <si>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</si>
  <si>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</si>
  <si>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</si>
  <si>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</si>
  <si>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</si>
  <si>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</si>
  <si>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</si>
  <si>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</si>
  <si>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</si>
  <si>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</si>
  <si>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</si>
  <si>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</si>
  <si>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</si>
  <si>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</si>
  <si>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</si>
  <si>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</si>
  <si>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</si>
  <si>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</si>
  <si>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</si>
  <si>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</si>
  <si>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</si>
  <si>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</si>
  <si>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</si>
  <si>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</si>
  <si>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</si>
  <si>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</si>
  <si>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</si>
  <si>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</si>
  <si>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</si>
  <si>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</si>
  <si>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</si>
  <si>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</si>
  <si>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</si>
  <si>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</si>
  <si>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</si>
  <si>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</si>
  <si>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</si>
  <si>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</si>
  <si>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</si>
  <si>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</si>
  <si>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</si>
  <si>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</si>
  <si>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</si>
  <si>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</si>
  <si>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</si>
  <si>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</si>
  <si>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</si>
  <si>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</si>
  <si>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</si>
  <si>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</si>
  <si>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</si>
  <si>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</si>
  <si>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</si>
  <si>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</si>
  <si>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</si>
  <si>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</si>
  <si>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</si>
  <si>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</si>
  <si>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</si>
  <si>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</si>
  <si>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</si>
  <si>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</si>
  <si>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</si>
  <si>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</si>
  <si>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</si>
  <si>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</si>
  <si>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</si>
  <si>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</si>
  <si>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</si>
  <si>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</si>
  <si>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</si>
  <si>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</si>
  <si>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</si>
  <si>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</si>
  <si>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</si>
  <si>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</si>
  <si>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</si>
  <si>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</si>
  <si>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</si>
  <si>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</si>
  <si>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</si>
  <si>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</si>
  <si>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</si>
  <si>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</si>
  <si>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</si>
  <si>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</si>
  <si>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</si>
  <si>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</si>
  <si>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</si>
  <si>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</si>
  <si>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</si>
  <si>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</si>
  <si>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</si>
  <si>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</si>
  <si>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</si>
  <si>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</si>
  <si>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</si>
  <si>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</si>
  <si>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</si>
  <si>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</si>
  <si>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</si>
  <si>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</si>
  <si>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</si>
  <si>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</si>
  <si>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</si>
  <si>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</si>
  <si>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</si>
  <si>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</si>
  <si>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</si>
  <si>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</si>
  <si>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</si>
  <si>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</si>
  <si>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</si>
  <si>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</si>
  <si>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</si>
  <si>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</si>
  <si>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</si>
  <si>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</si>
  <si>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</si>
  <si>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</si>
  <si>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</si>
  <si>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</si>
  <si>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</si>
  <si>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</si>
  <si>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</si>
  <si>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</si>
  <si>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</si>
  <si>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</si>
  <si>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</si>
  <si>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</si>
  <si>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</si>
  <si>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</si>
  <si>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</si>
  <si>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</si>
  <si>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</si>
  <si>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</si>
  <si>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</si>
  <si>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</si>
  <si>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</si>
  <si>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</si>
  <si>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</si>
  <si>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</si>
  <si>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</si>
  <si>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</si>
  <si>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</si>
  <si>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</si>
  <si>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</si>
  <si>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</si>
  <si>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</si>
  <si>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</si>
  <si>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</si>
  <si>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</si>
  <si>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</si>
  <si>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</si>
  <si>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</si>
  <si>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</si>
  <si>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</si>
  <si>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</si>
  <si>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</si>
  <si>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</si>
  <si>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</si>
  <si>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</si>
  <si>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</si>
  <si>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</si>
  <si>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</si>
  <si>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</si>
  <si>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</si>
  <si>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</si>
  <si>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</si>
  <si>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</si>
  <si>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</si>
  <si>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</si>
  <si>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</si>
  <si>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</si>
  <si>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</si>
  <si>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</si>
  <si>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</si>
  <si>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</si>
  <si>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</si>
  <si>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</si>
  <si>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</si>
  <si>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</si>
  <si>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</si>
  <si>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</si>
  <si>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</si>
  <si>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</si>
  <si>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</si>
  <si>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</si>
  <si>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</si>
  <si>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</si>
  <si>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</si>
  <si>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</si>
  <si>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</si>
  <si>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</si>
  <si>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</si>
  <si>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</si>
  <si>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</si>
  <si>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</si>
  <si>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</si>
  <si>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</si>
  <si>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</si>
  <si>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</si>
  <si>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</si>
  <si>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</si>
  <si>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</si>
  <si>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</si>
  <si>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</si>
  <si>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</si>
  <si>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</si>
  <si>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</si>
  <si>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</si>
  <si>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</si>
  <si>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</si>
  <si>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</si>
  <si>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</si>
  <si>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</si>
  <si>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</si>
  <si>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</si>
  <si>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</si>
  <si>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</si>
  <si>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</si>
  <si>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</si>
  <si>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</si>
  <si>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</si>
  <si>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</si>
  <si>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</si>
  <si>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</si>
  <si>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</si>
  <si>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</si>
  <si>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</si>
  <si>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</si>
  <si>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</si>
  <si>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</si>
  <si>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</si>
  <si>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</si>
  <si>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</si>
  <si>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</si>
  <si>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</si>
  <si>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</si>
  <si>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</si>
  <si>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</si>
  <si>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</si>
  <si>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</si>
  <si>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</si>
  <si>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</si>
  <si>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</si>
  <si>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</si>
  <si>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</si>
  <si>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</si>
  <si>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</si>
  <si>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</si>
  <si>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</si>
  <si>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</si>
  <si>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</si>
  <si>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</si>
  <si>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</si>
  <si>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</si>
  <si>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</si>
  <si>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</si>
  <si>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</si>
  <si>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</si>
  <si>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</si>
  <si>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</si>
  <si>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</si>
  <si>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</si>
  <si>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</si>
  <si>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</si>
  <si>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</si>
  <si>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</si>
  <si>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</si>
  <si>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</si>
  <si>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</si>
  <si>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</si>
  <si>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</si>
  <si>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</si>
  <si>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</si>
  <si>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</si>
  <si>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</si>
  <si>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</si>
  <si>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</si>
  <si>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</si>
  <si>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</si>
  <si>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</si>
  <si>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</si>
  <si>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</si>
  <si>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</si>
  <si>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</si>
  <si>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</si>
  <si>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</si>
  <si>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</si>
  <si>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</si>
  <si>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</si>
  <si>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</si>
  <si>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</si>
  <si>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</si>
  <si>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</si>
  <si>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</si>
  <si>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</si>
  <si>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</si>
  <si>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</si>
  <si>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</si>
  <si>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</si>
  <si>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</si>
  <si>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</si>
  <si>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</si>
  <si>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</si>
  <si>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</si>
  <si>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</si>
  <si>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</si>
  <si>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</si>
  <si>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</si>
  <si>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</si>
  <si>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</si>
  <si>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</si>
  <si>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</si>
  <si>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</si>
  <si>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</si>
  <si>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</si>
  <si>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</si>
  <si>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</si>
  <si>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</si>
  <si>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</si>
  <si>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</si>
  <si>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</si>
  <si>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</si>
  <si>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</si>
  <si>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</si>
  <si>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</si>
  <si>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</si>
  <si>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</si>
  <si>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</si>
  <si>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</si>
  <si>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</si>
  <si>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</si>
  <si>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</si>
  <si>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</si>
  <si>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</si>
  <si>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</si>
  <si>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</si>
  <si>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</si>
  <si>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</si>
  <si>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</si>
  <si>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</si>
  <si>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</si>
  <si>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</si>
  <si>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</si>
  <si>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</si>
  <si>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</si>
  <si>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</si>
  <si>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</si>
  <si>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</si>
  <si>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</si>
  <si>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</si>
  <si>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</si>
  <si>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</si>
  <si>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</si>
  <si>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</si>
  <si>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</si>
  <si>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</si>
  <si>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</si>
  <si>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</si>
  <si>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</si>
  <si>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</si>
  <si>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</si>
  <si>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</si>
  <si>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</si>
  <si>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</si>
  <si>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</si>
  <si>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</si>
  <si>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</si>
  <si>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</si>
  <si>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</si>
  <si>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</si>
  <si>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</si>
  <si>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</si>
  <si>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</si>
  <si>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</si>
  <si>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</si>
  <si>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</si>
  <si>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</si>
  <si>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</si>
  <si>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</si>
  <si>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</si>
  <si>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</si>
  <si>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</si>
  <si>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</si>
  <si>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</si>
  <si>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</si>
  <si>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</si>
  <si>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</si>
  <si>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</si>
  <si>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</si>
  <si>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</si>
  <si>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</si>
  <si>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</si>
  <si>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</si>
  <si>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</si>
  <si>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</si>
  <si>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</si>
  <si>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</si>
  <si>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</si>
  <si>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</si>
  <si>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</si>
  <si>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</si>
  <si>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</si>
  <si>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</si>
  <si>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</si>
  <si>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</si>
  <si>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</si>
  <si>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</si>
  <si>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</si>
  <si>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</si>
  <si>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</si>
  <si>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</si>
  <si>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</si>
  <si>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</si>
  <si>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</si>
  <si>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</si>
  <si>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</si>
  <si>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</si>
  <si>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</si>
  <si>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</si>
  <si>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</si>
  <si>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</si>
  <si>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</si>
  <si>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</si>
  <si>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</si>
  <si>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</si>
  <si>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</si>
  <si>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</si>
  <si>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</si>
  <si>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</si>
  <si>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</si>
  <si>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</si>
  <si>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</si>
  <si>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</si>
  <si>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</si>
  <si>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</si>
  <si>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</si>
  <si>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</si>
  <si>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</si>
  <si>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</si>
  <si>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</si>
  <si>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</si>
  <si>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</si>
  <si>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</si>
  <si>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</si>
  <si>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</si>
  <si>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</si>
  <si>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</si>
  <si>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</si>
  <si>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</si>
  <si>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</si>
  <si>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</si>
  <si>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</si>
  <si>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</si>
  <si>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</si>
  <si>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</si>
  <si>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</si>
  <si>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</si>
  <si>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</si>
  <si>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</si>
  <si>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</si>
  <si>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</si>
  <si>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</si>
  <si>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</si>
  <si>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</si>
  <si>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</si>
  <si>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</si>
  <si>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</si>
  <si>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</si>
  <si>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</si>
  <si>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</si>
  <si>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</si>
  <si>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</si>
  <si>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</si>
  <si>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</si>
  <si>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</si>
  <si>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</si>
  <si>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</si>
  <si>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</si>
  <si>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</si>
  <si>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</si>
  <si>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</si>
  <si>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</si>
  <si>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</si>
  <si>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</si>
  <si>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</si>
  <si>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</si>
  <si>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</si>
  <si>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</si>
  <si>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</si>
  <si>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</si>
  <si>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</si>
  <si>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</si>
  <si>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</si>
  <si>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</si>
  <si>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</si>
  <si>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</si>
  <si>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</si>
  <si>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</si>
  <si>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</si>
  <si>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</si>
  <si>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</si>
  <si>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</si>
  <si>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</si>
  <si>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</si>
  <si>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</si>
  <si>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</si>
  <si>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</si>
  <si>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</si>
  <si>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</si>
  <si>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</si>
  <si>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</si>
  <si>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</si>
  <si>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</si>
  <si>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</si>
  <si>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</si>
  <si>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</si>
  <si>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</si>
  <si>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</si>
  <si>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</si>
  <si>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</si>
  <si>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</si>
  <si>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</si>
  <si>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</si>
  <si>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</si>
  <si>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</si>
  <si>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</si>
  <si>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</si>
  <si>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</si>
  <si>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</si>
  <si>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</si>
  <si>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</si>
  <si>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</si>
  <si>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</si>
  <si>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</si>
  <si>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</si>
  <si>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</si>
  <si>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</si>
  <si>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</si>
  <si>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</si>
  <si>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</si>
  <si>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</si>
  <si>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</si>
  <si>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</si>
  <si>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</si>
  <si>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</si>
  <si>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</si>
  <si>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</si>
  <si>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</si>
  <si>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</si>
  <si>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</si>
  <si>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</si>
  <si>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</si>
  <si>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</si>
  <si>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</si>
  <si>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</si>
  <si>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</si>
  <si>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</si>
  <si>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</si>
  <si>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</si>
  <si>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</si>
  <si>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</si>
  <si>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</si>
  <si>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</si>
  <si>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</si>
  <si>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</si>
  <si>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</si>
  <si>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</si>
  <si>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</si>
  <si>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</si>
  <si>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</si>
  <si>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</si>
  <si>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</si>
  <si>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</si>
  <si>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</si>
  <si>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</si>
  <si>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</si>
  <si>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</si>
  <si>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</si>
  <si>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</si>
  <si>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</si>
  <si>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</si>
  <si>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</si>
  <si>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</si>
  <si>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</si>
  <si>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</si>
  <si>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</si>
  <si>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</si>
  <si>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</si>
  <si>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</si>
  <si>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</si>
  <si>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</si>
  <si>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</si>
  <si>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</si>
  <si>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</si>
  <si>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</si>
  <si>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</si>
  <si>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</si>
  <si>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</si>
  <si>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</si>
  <si>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</si>
  <si>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</si>
  <si>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</si>
  <si>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</si>
  <si>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</si>
  <si>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</si>
  <si>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</si>
  <si>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</si>
  <si>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</si>
  <si>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</si>
  <si>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</si>
  <si>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</si>
  <si>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</si>
  <si>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</si>
  <si>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</si>
  <si>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</si>
  <si>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</si>
  <si>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</si>
  <si>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</si>
  <si>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</si>
  <si>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</si>
  <si>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</si>
  <si>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</si>
  <si>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</si>
  <si>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</si>
  <si>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</si>
  <si>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</si>
  <si>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</si>
  <si>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</si>
  <si>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</si>
  <si>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</si>
  <si>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</si>
  <si>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</si>
  <si>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</si>
  <si>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</si>
  <si>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</si>
  <si>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</si>
  <si>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</si>
  <si>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</si>
  <si>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</si>
  <si>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</si>
  <si>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</si>
  <si>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</si>
  <si>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</si>
  <si>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</si>
  <si>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</si>
  <si>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</si>
  <si>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</si>
  <si>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</si>
  <si>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</si>
  <si>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</si>
  <si>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</si>
  <si>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</si>
  <si>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</si>
  <si>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</si>
  <si>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</si>
  <si>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</si>
  <si>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</si>
  <si>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</si>
  <si>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</si>
  <si>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</si>
  <si>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</si>
  <si>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</si>
  <si>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</si>
  <si>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</si>
  <si>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</si>
  <si>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</si>
  <si>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</si>
  <si>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</si>
  <si>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</si>
  <si>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</si>
  <si>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</si>
  <si>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</si>
  <si>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</si>
  <si>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</si>
  <si>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</si>
  <si>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</si>
  <si>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</si>
  <si>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</si>
  <si>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</si>
  <si>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</si>
  <si>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</si>
  <si>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</si>
  <si>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</si>
  <si>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</si>
  <si>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</si>
  <si>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</si>
  <si>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</si>
  <si>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</si>
  <si>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</si>
  <si>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</si>
  <si>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</si>
  <si>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</si>
  <si>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</si>
  <si>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</si>
  <si>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</si>
  <si>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</si>
  <si>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</si>
  <si>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</si>
  <si>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</si>
  <si>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</si>
  <si>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</si>
  <si>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</si>
  <si>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</si>
  <si>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</si>
  <si>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</si>
  <si>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</si>
  <si>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</si>
  <si>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</si>
  <si>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</si>
  <si>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</si>
  <si>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</si>
  <si>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</si>
  <si>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</si>
  <si>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</si>
  <si>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</si>
  <si>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</si>
  <si>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</si>
  <si>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</si>
  <si>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</si>
  <si>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</si>
  <si>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</si>
  <si>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</si>
  <si>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</si>
  <si>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</si>
  <si>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</si>
  <si>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</si>
  <si>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</si>
  <si>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</si>
  <si>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</si>
  <si>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</si>
  <si>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</si>
  <si>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</si>
  <si>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</si>
  <si>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</si>
  <si>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</si>
  <si>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</si>
  <si>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</si>
  <si>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</si>
  <si>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</si>
  <si>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</si>
  <si>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</si>
  <si>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</si>
  <si>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</si>
  <si>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</si>
  <si>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</si>
  <si>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</si>
  <si>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</si>
  <si>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</si>
  <si>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</si>
  <si>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</si>
  <si>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</si>
  <si>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</si>
  <si>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</si>
  <si>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</si>
  <si>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</si>
  <si>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</si>
  <si>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</si>
  <si>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</si>
  <si>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</si>
  <si>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</si>
  <si>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</si>
  <si>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</si>
  <si>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</si>
  <si>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</si>
  <si>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</si>
  <si>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</si>
  <si>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</si>
  <si>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</si>
  <si>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</si>
  <si>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</si>
  <si>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</si>
  <si>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</si>
  <si>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</si>
  <si>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</si>
  <si>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</si>
  <si>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</si>
  <si>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</si>
  <si>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</si>
  <si>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</si>
  <si>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</si>
  <si>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</si>
  <si>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</si>
  <si>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</si>
  <si>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</si>
  <si>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</si>
  <si>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</si>
  <si>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</si>
  <si>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</si>
  <si>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</si>
  <si>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</si>
  <si>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</si>
  <si>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</si>
  <si>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</si>
  <si>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</si>
  <si>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</si>
  <si>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</si>
  <si>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</si>
  <si>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</si>
  <si>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</si>
  <si>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</si>
  <si>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</si>
  <si>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</si>
  <si>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</si>
  <si>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</si>
  <si>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</si>
  <si>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</si>
  <si>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</si>
  <si>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</si>
  <si>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</si>
  <si>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</si>
  <si>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</si>
  <si>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</si>
  <si>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</si>
  <si>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</si>
  <si>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</si>
  <si>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</si>
  <si>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</si>
  <si>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</si>
  <si>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</si>
  <si>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</si>
  <si>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</si>
  <si>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</si>
  <si>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</si>
  <si>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</si>
  <si>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</si>
  <si>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</si>
  <si>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</si>
  <si>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</si>
  <si>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</si>
  <si>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</si>
  <si>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</si>
  <si>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</si>
  <si>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</si>
  <si>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</si>
  <si>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</si>
  <si>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</si>
  <si>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</si>
  <si>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</si>
  <si>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</si>
  <si>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</si>
  <si>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</si>
  <si>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</si>
  <si>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</si>
  <si>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</si>
  <si>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</si>
  <si>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</si>
  <si>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</si>
  <si>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</si>
  <si>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</si>
  <si>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</si>
  <si>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</si>
  <si>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</si>
  <si>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</si>
  <si>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</si>
  <si>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</si>
  <si>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</si>
  <si>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</si>
  <si>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</si>
  <si>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</si>
  <si>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</si>
  <si>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</si>
  <si>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</si>
  <si>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</si>
  <si>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</si>
  <si>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</si>
  <si>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</si>
  <si>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</si>
  <si>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</si>
  <si>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</si>
  <si>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</si>
  <si>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</si>
  <si>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</si>
  <si>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</si>
  <si>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</si>
  <si>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</si>
  <si>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</si>
  <si>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</si>
  <si>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</si>
  <si>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</si>
  <si>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</si>
  <si>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</si>
  <si>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</si>
  <si>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</si>
  <si>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</si>
  <si>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</si>
  <si>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</si>
  <si>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</si>
  <si>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</si>
  <si>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</si>
  <si>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</si>
  <si>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</si>
  <si>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</si>
  <si>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</si>
  <si>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</si>
  <si>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</si>
  <si>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</si>
  <si>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</si>
  <si>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</si>
  <si>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</si>
  <si>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</si>
  <si>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</si>
  <si>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</si>
  <si>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</si>
  <si>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</si>
  <si>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</si>
  <si>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</si>
  <si>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</si>
  <si>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</si>
  <si>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</si>
  <si>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</si>
  <si>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</si>
  <si>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</si>
  <si>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</si>
  <si>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</si>
  <si>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</si>
  <si>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</si>
  <si>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</si>
  <si>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</si>
  <si>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</si>
  <si>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</si>
  <si>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</si>
  <si>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</si>
  <si>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</si>
  <si>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</si>
  <si>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</si>
  <si>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</si>
  <si>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</si>
  <si>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</si>
  <si>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</si>
  <si>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</si>
  <si>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</si>
  <si>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</si>
  <si>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</si>
  <si>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</si>
  <si>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</si>
  <si>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</si>
  <si>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</si>
  <si>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</si>
  <si>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</si>
  <si>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</si>
  <si>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</si>
  <si>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</si>
  <si>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</si>
  <si>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</si>
  <si>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</si>
  <si>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</si>
  <si>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</si>
  <si>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</si>
  <si>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</si>
  <si>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</si>
  <si>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</si>
  <si>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</si>
  <si>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</si>
  <si>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</si>
  <si>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</si>
  <si>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</si>
  <si>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</si>
  <si>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</si>
  <si>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</si>
  <si>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</si>
  <si>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</si>
  <si>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</si>
  <si>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</si>
  <si>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</si>
  <si>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</si>
  <si>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</si>
  <si>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</si>
  <si>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</si>
  <si>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</si>
  <si>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</si>
  <si>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</si>
  <si>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</si>
  <si>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</si>
  <si>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</si>
  <si>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</si>
  <si>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</si>
  <si>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</si>
  <si>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</si>
  <si>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</si>
  <si>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</si>
  <si>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</si>
  <si>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</si>
  <si>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</si>
  <si>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</si>
  <si>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</si>
  <si>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</si>
  <si>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</si>
  <si>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</si>
  <si>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</si>
  <si>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</si>
  <si>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</si>
  <si>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</si>
  <si>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</si>
  <si>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</si>
  <si>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</si>
  <si>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</si>
  <si>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</si>
  <si>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</si>
  <si>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</si>
  <si>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</si>
  <si>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</si>
  <si>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</si>
  <si>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</si>
  <si>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</si>
  <si>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</si>
  <si>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</si>
  <si>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</si>
  <si>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</si>
  <si>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</si>
  <si>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</si>
  <si>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</si>
  <si>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</si>
  <si>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</si>
  <si>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</si>
  <si>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</si>
  <si>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</si>
  <si>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</si>
  <si>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</si>
  <si>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</si>
  <si>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</si>
  <si>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</si>
  <si>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</si>
  <si>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</si>
  <si>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</si>
  <si>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</si>
  <si>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</si>
  <si>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</si>
  <si>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</si>
  <si>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</si>
  <si>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</si>
  <si>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</si>
  <si>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</si>
  <si>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</si>
  <si>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</si>
  <si>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</si>
  <si>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</si>
  <si>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</si>
  <si>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</si>
  <si>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</si>
  <si>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</si>
  <si>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</si>
  <si>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</si>
  <si>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</si>
  <si>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</si>
  <si>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</si>
  <si>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</si>
  <si>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</si>
  <si>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</si>
  <si>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</si>
  <si>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</si>
  <si>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</si>
  <si>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</si>
  <si>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</si>
  <si>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</si>
  <si>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</si>
  <si>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</si>
  <si>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</si>
  <si>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</si>
  <si>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</si>
  <si>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</si>
  <si>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</si>
  <si>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</si>
  <si>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</si>
  <si>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</si>
  <si>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</si>
  <si>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</si>
  <si>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</si>
  <si>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</si>
  <si>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</si>
  <si>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</si>
  <si>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</si>
  <si>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</si>
  <si>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</si>
  <si>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</si>
  <si>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</si>
  <si>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</si>
  <si>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</si>
  <si>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</si>
  <si>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</si>
  <si>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</si>
  <si>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</si>
  <si>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</si>
  <si>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</si>
  <si>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</si>
  <si>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</si>
  <si>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</si>
  <si>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</si>
  <si>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</si>
  <si>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</si>
  <si>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</si>
  <si>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</si>
  <si>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</si>
  <si>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</si>
  <si>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</si>
  <si>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</si>
  <si>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</si>
  <si>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</si>
  <si>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</si>
  <si>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</si>
  <si>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</si>
  <si>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</si>
  <si>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</si>
  <si>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</si>
  <si>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</si>
  <si>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</si>
  <si>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</si>
  <si>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</si>
  <si>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</si>
  <si>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</si>
  <si>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</si>
  <si>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</si>
  <si>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</si>
  <si>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</si>
  <si>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</si>
  <si>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</si>
  <si>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</si>
  <si>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</si>
  <si>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</si>
  <si>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</si>
  <si>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</si>
  <si>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</si>
  <si>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</si>
  <si>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</si>
  <si>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</si>
  <si>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</si>
  <si>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</si>
  <si>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</si>
  <si>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</si>
  <si>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</si>
  <si>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</si>
  <si>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</si>
  <si>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</si>
  <si>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</si>
  <si>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</si>
  <si>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</si>
  <si>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</si>
  <si>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</si>
  <si>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</si>
  <si>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</si>
  <si>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</si>
  <si>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</si>
  <si>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</si>
  <si>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</si>
  <si>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</si>
  <si>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</si>
  <si>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</si>
  <si>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</si>
  <si>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</si>
  <si>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</si>
  <si>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</si>
  <si>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</si>
  <si>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</si>
  <si>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</si>
  <si>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</si>
  <si>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</si>
  <si>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</si>
  <si>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</si>
  <si>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</si>
  <si>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</si>
  <si>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</si>
  <si>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</si>
  <si>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</si>
  <si>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</si>
  <si>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</si>
  <si>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</si>
  <si>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</si>
  <si>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</si>
  <si>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</si>
  <si>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</si>
  <si>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</si>
  <si>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</si>
  <si>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</si>
  <si>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</si>
  <si>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</si>
  <si>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</si>
  <si>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</si>
  <si>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</si>
  <si>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</si>
  <si>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</si>
  <si>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</si>
  <si>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</si>
  <si>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</si>
  <si>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</si>
  <si>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</si>
  <si>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</si>
  <si>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</si>
  <si>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</si>
  <si>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</si>
  <si>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</si>
  <si>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</si>
  <si>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</si>
  <si>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</si>
  <si>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</si>
  <si>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</si>
  <si>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</si>
  <si>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</si>
  <si>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</si>
  <si>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</si>
  <si>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</si>
  <si>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</si>
  <si>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</si>
  <si>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</si>
  <si>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</si>
  <si>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</si>
  <si>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</si>
  <si>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</si>
  <si>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</si>
  <si>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</si>
  <si>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</si>
  <si>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</si>
  <si>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</si>
  <si>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</si>
  <si>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</si>
  <si>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</si>
  <si>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</si>
  <si>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</si>
  <si>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</si>
  <si>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</si>
  <si>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</si>
  <si>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</si>
  <si>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</si>
  <si>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</si>
  <si>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</si>
  <si>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</si>
  <si>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</si>
  <si>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</si>
  <si>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</si>
  <si>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</si>
  <si>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</si>
  <si>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</si>
  <si>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</si>
  <si>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</si>
  <si>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</si>
  <si>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</si>
  <si>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</si>
  <si>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</si>
  <si>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</si>
  <si>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</si>
  <si>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</si>
  <si>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</si>
  <si>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</si>
  <si>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</si>
  <si>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</si>
  <si>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</si>
  <si>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</si>
  <si>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</si>
  <si>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</si>
  <si>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</si>
  <si>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</si>
  <si>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</si>
  <si>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</si>
  <si>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</si>
  <si>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</si>
  <si>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</si>
  <si>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</si>
  <si>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</si>
  <si>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</si>
  <si>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</si>
  <si>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</si>
  <si>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</si>
  <si>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</si>
  <si>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</si>
  <si>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</si>
  <si>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</si>
  <si>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</si>
  <si>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</si>
  <si>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</si>
  <si>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</si>
  <si>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</si>
  <si>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</si>
  <si>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</si>
  <si>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</si>
  <si>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</si>
  <si>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</si>
  <si>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</si>
  <si>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</si>
  <si>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</si>
  <si>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</si>
  <si>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</si>
  <si>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</si>
  <si>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</si>
  <si>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</si>
  <si>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</si>
  <si>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</si>
  <si>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</si>
  <si>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</si>
  <si>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</si>
  <si>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</si>
  <si>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</si>
  <si>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</si>
  <si>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</si>
  <si>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</si>
  <si>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</si>
  <si>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</si>
  <si>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</si>
  <si>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</si>
  <si>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</si>
  <si>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</si>
  <si>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</si>
  <si>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</si>
  <si>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</si>
  <si>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</si>
  <si>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</si>
  <si>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</si>
  <si>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</si>
  <si>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</si>
  <si>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</si>
  <si>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</si>
  <si>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</si>
  <si>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</si>
  <si>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</si>
  <si>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</si>
  <si>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</si>
  <si>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</si>
  <si>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</si>
  <si>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</si>
  <si>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</si>
  <si>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</si>
  <si>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</si>
  <si>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</si>
  <si>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</si>
  <si>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</si>
  <si>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</si>
  <si>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</si>
  <si>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</si>
  <si>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</si>
  <si>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</si>
  <si>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</si>
  <si>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</si>
  <si>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</si>
  <si>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</si>
  <si>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</si>
  <si>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</si>
  <si>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</si>
  <si>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</si>
  <si>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</si>
  <si>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</si>
  <si>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</si>
  <si>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</si>
  <si>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</si>
  <si>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</si>
  <si>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</si>
  <si>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</si>
  <si>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</si>
  <si>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</si>
  <si>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</si>
  <si>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</si>
  <si>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</si>
  <si>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</si>
  <si>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</si>
  <si>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</si>
  <si>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</si>
  <si>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</si>
  <si>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</si>
  <si>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</si>
  <si>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</si>
  <si>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</si>
  <si>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</si>
  <si>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</si>
  <si>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</si>
  <si>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</si>
  <si>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</si>
  <si>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</si>
  <si>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</si>
  <si>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</si>
  <si>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</si>
  <si>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</si>
  <si>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</si>
  <si>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</si>
  <si>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</si>
  <si>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</si>
  <si>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</si>
  <si>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</si>
  <si>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</si>
  <si>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</si>
  <si>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</si>
  <si>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</si>
  <si>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</si>
  <si>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</si>
  <si>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</si>
  <si>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</si>
  <si>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</si>
  <si>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</si>
  <si>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</si>
  <si>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</si>
  <si>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</si>
  <si>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</si>
  <si>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</si>
  <si>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</si>
  <si>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</si>
  <si>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</si>
  <si>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</si>
  <si>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</si>
  <si>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</si>
  <si>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</si>
  <si>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</si>
  <si>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</si>
  <si>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</si>
  <si>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</si>
  <si>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</si>
  <si>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</si>
  <si>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</si>
  <si>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</si>
  <si>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</si>
  <si>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</si>
  <si>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</si>
  <si>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</si>
  <si>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</si>
  <si>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</si>
  <si>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</si>
  <si>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</si>
  <si>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</si>
  <si>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</si>
  <si>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</si>
  <si>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</si>
  <si>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</si>
  <si>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</si>
  <si>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</si>
  <si>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</si>
  <si>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</si>
  <si>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</si>
  <si>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</si>
  <si>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</si>
  <si>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</si>
  <si>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</si>
  <si>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</si>
  <si>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</si>
  <si>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</si>
  <si>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</si>
  <si>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</si>
  <si>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</si>
  <si>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</si>
  <si>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</si>
  <si>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</si>
  <si>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</si>
  <si>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</si>
  <si>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</si>
  <si>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</si>
  <si>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</si>
  <si>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</si>
  <si>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</si>
  <si>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</si>
  <si>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</si>
  <si>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</si>
  <si>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</si>
  <si>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</si>
  <si>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</si>
  <si>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</si>
  <si>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</si>
  <si>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</si>
  <si>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</si>
  <si>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</si>
  <si>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</si>
  <si>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</si>
  <si>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</si>
  <si>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</si>
  <si>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</si>
  <si>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</si>
  <si>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</si>
  <si>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</si>
  <si>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</si>
  <si>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</si>
  <si>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</si>
  <si>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</si>
  <si>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</si>
  <si>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</si>
  <si>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</si>
  <si>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</si>
  <si>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</si>
  <si>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</si>
  <si>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</si>
  <si>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</si>
  <si>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</si>
  <si>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</si>
  <si>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</si>
  <si>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</si>
  <si>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</si>
  <si>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</si>
  <si>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</si>
  <si>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</si>
  <si>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</si>
  <si>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</si>
  <si>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</si>
  <si>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</si>
  <si>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</si>
  <si>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</si>
  <si>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</si>
  <si>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</si>
  <si>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</si>
  <si>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</si>
  <si>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</si>
  <si>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</si>
  <si>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</si>
  <si>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</si>
  <si>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</si>
  <si>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</si>
  <si>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</si>
  <si>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</si>
  <si>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</si>
  <si>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</si>
  <si>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</si>
  <si>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</si>
  <si>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</si>
  <si>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</si>
  <si>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</si>
  <si>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</si>
  <si>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</si>
  <si>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</si>
  <si>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</si>
  <si>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</si>
  <si>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</si>
  <si>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</si>
  <si>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</si>
  <si>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</si>
  <si>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</si>
  <si>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</si>
  <si>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</si>
  <si>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</si>
  <si>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</si>
  <si>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</si>
  <si>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</si>
  <si>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</si>
  <si>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</si>
  <si>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</si>
  <si>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</si>
  <si>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</si>
  <si>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</si>
  <si>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</si>
  <si>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</si>
  <si>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</si>
  <si>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</si>
  <si>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</si>
  <si>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</si>
  <si>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</si>
  <si>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</si>
  <si>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</si>
  <si>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</si>
  <si>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</si>
  <si>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</si>
  <si>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</si>
  <si>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</si>
  <si>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</si>
  <si>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</si>
  <si>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</si>
  <si>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</si>
  <si>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</si>
  <si>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</si>
  <si>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</si>
  <si>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</si>
  <si>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</si>
  <si>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</si>
  <si>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</si>
  <si>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</si>
  <si>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</si>
  <si>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</si>
  <si>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</si>
  <si>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</si>
  <si>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</si>
  <si>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</si>
  <si>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</si>
  <si>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</si>
  <si>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</si>
  <si>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</si>
  <si>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</si>
  <si>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</si>
  <si>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</si>
  <si>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</si>
  <si>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</si>
  <si>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</si>
  <si>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</si>
  <si>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</si>
  <si>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</si>
  <si>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</si>
  <si>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</si>
  <si>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</si>
  <si>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</si>
  <si>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</si>
  <si>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</si>
  <si>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</si>
  <si>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</si>
  <si>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</si>
  <si>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</si>
  <si>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</si>
  <si>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</si>
  <si>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</si>
  <si>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</si>
  <si>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</si>
  <si>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</si>
  <si>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</si>
  <si>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</si>
  <si>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</si>
  <si>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</si>
  <si>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</si>
  <si>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</si>
  <si>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</si>
  <si>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</si>
  <si>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</si>
  <si>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</si>
  <si>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</si>
  <si>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</si>
  <si>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</si>
  <si>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</si>
  <si>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</si>
  <si>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</si>
  <si>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</si>
  <si>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</si>
  <si>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</si>
  <si>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</si>
  <si>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</si>
  <si>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</si>
  <si>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</si>
  <si>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</si>
  <si>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</si>
  <si>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</si>
  <si>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</si>
  <si>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</si>
  <si>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</si>
  <si>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</si>
  <si>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</si>
  <si>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</si>
  <si>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</si>
  <si>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</si>
  <si>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</si>
  <si>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</si>
  <si>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</si>
  <si>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</si>
  <si>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</si>
  <si>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</si>
  <si>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</si>
  <si>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</si>
  <si>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</si>
  <si>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</si>
  <si>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</si>
  <si>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</si>
  <si>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</si>
  <si>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</si>
  <si>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</si>
  <si>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</si>
  <si>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</si>
  <si>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</si>
  <si>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</si>
  <si>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</si>
  <si>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</si>
  <si>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</si>
  <si>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</si>
  <si>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</si>
  <si>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</si>
  <si>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</si>
  <si>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</si>
  <si>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</si>
  <si>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</si>
  <si>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</si>
  <si>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</si>
  <si>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</si>
  <si>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</si>
  <si>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</si>
  <si>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</si>
  <si>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</si>
  <si>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</si>
  <si>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</si>
  <si>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</si>
  <si>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</si>
  <si>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</si>
  <si>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</si>
  <si>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</si>
  <si>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</si>
  <si>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</si>
  <si>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</si>
  <si>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</si>
  <si>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</si>
  <si>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</si>
  <si>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</si>
  <si>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</si>
  <si>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</si>
  <si>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</si>
  <si>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</si>
  <si>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</si>
  <si>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</si>
  <si>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</si>
  <si>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</si>
  <si>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</si>
  <si>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</si>
  <si>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</si>
  <si>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</si>
  <si>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</si>
  <si>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</si>
  <si>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</si>
  <si>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</si>
  <si>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</si>
  <si>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</si>
  <si>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</si>
  <si>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</si>
  <si>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</si>
  <si>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</si>
  <si>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</si>
  <si>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</si>
  <si>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</si>
  <si>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</si>
  <si>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</si>
  <si>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</si>
  <si>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</si>
  <si>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</si>
  <si>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</si>
  <si>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</si>
  <si>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</si>
  <si>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</si>
  <si>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</si>
  <si>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</si>
  <si>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</si>
  <si>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</si>
  <si>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</si>
  <si>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</si>
  <si>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</si>
  <si>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</si>
  <si>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</si>
  <si>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</si>
  <si>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</si>
  <si>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</si>
  <si>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</si>
  <si>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</si>
  <si>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</si>
  <si>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</si>
  <si>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</si>
  <si>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</si>
  <si>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</si>
  <si>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</si>
  <si>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</si>
  <si>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</si>
  <si>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</si>
  <si>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</si>
  <si>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</si>
  <si>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</si>
  <si>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</si>
  <si>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</si>
  <si>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</si>
  <si>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</si>
  <si>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</si>
  <si>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</si>
  <si>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</si>
  <si>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</si>
  <si>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</si>
  <si>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</si>
  <si>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</si>
  <si>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</si>
  <si>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</si>
  <si>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</si>
  <si>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</si>
  <si>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</si>
  <si>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</si>
  <si>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</si>
  <si>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</si>
  <si>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</si>
  <si>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</si>
  <si>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</si>
  <si>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</si>
  <si>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</si>
  <si>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</si>
  <si>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</si>
  <si>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</si>
  <si>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</si>
  <si>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</si>
  <si>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</si>
  <si>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</si>
  <si>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</si>
  <si>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</si>
  <si>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</si>
  <si>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</si>
  <si>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</si>
  <si>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</si>
  <si>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</si>
  <si>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</si>
  <si>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</si>
  <si>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</si>
  <si>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</si>
  <si>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</si>
  <si>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</si>
  <si>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</si>
  <si>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</si>
  <si>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</si>
  <si>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</si>
  <si>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</si>
  <si>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</si>
  <si>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</si>
  <si>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</si>
  <si>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</si>
  <si>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</si>
  <si>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</si>
  <si>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</si>
  <si>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</si>
  <si>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</si>
  <si>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</si>
  <si>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</si>
  <si>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</si>
  <si>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</si>
  <si>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</si>
  <si>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</si>
  <si>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</si>
  <si>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</si>
  <si>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</si>
  <si>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</si>
  <si>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</si>
  <si>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</si>
  <si>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</si>
  <si>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</si>
  <si>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</si>
  <si>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</si>
  <si>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</si>
  <si>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</si>
  <si>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</si>
  <si>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</si>
  <si>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</si>
  <si>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</si>
  <si>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</si>
  <si>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</si>
  <si>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</si>
  <si>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</si>
  <si>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</si>
  <si>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</si>
  <si>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</si>
  <si>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</si>
  <si>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</si>
  <si>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</si>
  <si>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</si>
  <si>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</si>
  <si>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</si>
  <si>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</si>
  <si>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</si>
  <si>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</si>
  <si>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</si>
  <si>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</si>
  <si>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</si>
  <si>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</si>
  <si>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</si>
  <si>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</si>
  <si>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</si>
  <si>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</si>
  <si>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</si>
  <si>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</si>
  <si>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</si>
  <si>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</si>
  <si>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</si>
  <si>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</si>
  <si>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</si>
  <si>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</si>
  <si>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</si>
  <si>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</si>
  <si>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</si>
  <si>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</si>
  <si>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</si>
  <si>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</si>
  <si>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</si>
  <si>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</si>
  <si>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</si>
  <si>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</si>
  <si>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</si>
  <si>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</si>
  <si>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</si>
  <si>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</si>
  <si>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</si>
  <si>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</si>
  <si>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</si>
  <si>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</si>
  <si>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</si>
  <si>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</si>
  <si>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</si>
  <si>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</si>
  <si>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</si>
  <si>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</si>
  <si>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</si>
  <si>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</si>
  <si>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</si>
  <si>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</si>
  <si>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</si>
  <si>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</si>
  <si>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</si>
  <si>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</si>
  <si>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</si>
  <si>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</si>
  <si>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</si>
  <si>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</si>
  <si>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</si>
  <si>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</si>
  <si>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</si>
  <si>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</si>
  <si>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</si>
  <si>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</si>
  <si>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</si>
  <si>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</si>
  <si>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</si>
  <si>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</si>
  <si>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</si>
  <si>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</si>
  <si>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</si>
  <si>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</si>
  <si>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</si>
  <si>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</si>
  <si>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</si>
  <si>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</si>
  <si>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</si>
  <si>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</si>
  <si>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</si>
  <si>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</si>
  <si>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</si>
  <si>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</si>
  <si>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</si>
  <si>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</si>
  <si>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</si>
  <si>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</si>
  <si>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</si>
  <si>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</si>
  <si>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</si>
  <si>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</si>
  <si>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</si>
  <si>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</si>
  <si>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</si>
  <si>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</si>
  <si>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</si>
  <si>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</si>
  <si>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</si>
  <si>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</si>
  <si>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</si>
  <si>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</si>
  <si>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</si>
  <si>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</si>
  <si>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</si>
  <si>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</si>
  <si>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</si>
  <si>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</si>
  <si>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</si>
  <si>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</si>
  <si>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</si>
  <si>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</si>
  <si>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</si>
  <si>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</si>
  <si>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</si>
  <si>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</si>
  <si>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</si>
  <si>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</si>
  <si>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</si>
  <si>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</si>
  <si>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</si>
  <si>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</si>
  <si>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</si>
  <si>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</si>
  <si>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</si>
  <si>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</si>
  <si>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</si>
  <si>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</si>
  <si>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</si>
  <si>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</si>
  <si>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</si>
  <si>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</si>
  <si>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</si>
  <si>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</si>
  <si>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</si>
  <si>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</si>
  <si>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</si>
  <si>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</si>
  <si>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</si>
  <si>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</si>
  <si>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</si>
  <si>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</si>
  <si>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</si>
  <si>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</si>
  <si>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</si>
  <si>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</si>
  <si>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</si>
  <si>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</si>
  <si>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</si>
  <si>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</si>
  <si>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</si>
  <si>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</si>
  <si>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</si>
  <si>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</si>
  <si>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</si>
  <si>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</si>
  <si>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</si>
  <si>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</si>
  <si>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</si>
  <si>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</si>
  <si>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</si>
  <si>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</si>
  <si>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</si>
  <si>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</si>
  <si>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</si>
  <si>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</si>
  <si>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</si>
  <si>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</si>
  <si>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</si>
  <si>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</si>
  <si>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</si>
  <si>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</si>
  <si>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</si>
  <si>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</si>
  <si>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</si>
  <si>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</si>
  <si>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</si>
  <si>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</si>
  <si>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</si>
  <si>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</si>
  <si>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</si>
  <si>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</si>
  <si>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</si>
  <si>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</si>
  <si>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</si>
  <si>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</si>
  <si>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</si>
  <si>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</si>
  <si>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</si>
  <si>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</si>
  <si>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</si>
  <si>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</si>
  <si>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</si>
  <si>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</si>
  <si>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</si>
  <si>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</si>
  <si>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</si>
  <si>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</si>
  <si>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</si>
  <si>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</si>
  <si>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</si>
  <si>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</si>
  <si>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</si>
  <si>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</si>
  <si>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</si>
  <si>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</si>
  <si>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</si>
  <si>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</si>
  <si>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</si>
  <si>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</si>
  <si>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</si>
  <si>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</si>
  <si>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</si>
  <si>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</si>
  <si>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</si>
  <si>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</si>
  <si>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</si>
  <si>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</si>
  <si>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</si>
  <si>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</si>
  <si>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</si>
  <si>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</si>
  <si>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</si>
  <si>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</si>
  <si>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</si>
  <si>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</si>
  <si>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</si>
  <si>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</si>
  <si>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</si>
  <si>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</si>
  <si>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</si>
  <si>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</si>
  <si>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</si>
  <si>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</si>
  <si>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</si>
  <si>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</si>
  <si>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</si>
  <si>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</si>
  <si>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</si>
  <si>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</si>
  <si>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</si>
  <si>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</si>
  <si>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</si>
  <si>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</si>
  <si>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</si>
  <si>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</si>
  <si>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</si>
  <si>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</si>
  <si>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</si>
  <si>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</si>
  <si>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</si>
  <si>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</si>
  <si>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</si>
  <si>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</si>
  <si>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</si>
  <si>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</si>
  <si>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</si>
  <si>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</si>
  <si>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</si>
  <si>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</si>
  <si>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</si>
  <si>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</si>
  <si>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</si>
  <si>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</si>
  <si>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</si>
  <si>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</si>
  <si>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</si>
  <si>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</si>
  <si>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</si>
  <si>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</si>
  <si>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</si>
  <si>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</si>
  <si>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</si>
  <si>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</si>
  <si>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</si>
  <si>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</si>
  <si>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</si>
  <si>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</si>
  <si>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</si>
  <si>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</si>
  <si>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</si>
  <si>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</si>
  <si>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</si>
  <si>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</si>
  <si>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</si>
  <si>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</si>
  <si>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</si>
  <si>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</si>
  <si>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</si>
  <si>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</si>
  <si>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</si>
  <si>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</si>
  <si>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</si>
  <si>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</si>
  <si>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</si>
  <si>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</si>
  <si>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</si>
  <si>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</si>
  <si>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</si>
  <si>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</si>
  <si>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</si>
  <si>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</si>
  <si>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</si>
  <si>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</si>
  <si>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</si>
  <si>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</si>
  <si>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</si>
  <si>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</si>
  <si>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</si>
  <si>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</si>
  <si>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</si>
  <si>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</si>
  <si>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</si>
  <si>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</si>
  <si>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</si>
  <si>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</si>
  <si>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</si>
  <si>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</si>
  <si>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</si>
  <si>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</si>
  <si>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</si>
  <si>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</si>
  <si>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</si>
  <si>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</si>
  <si>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</si>
  <si>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</si>
  <si>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</si>
  <si>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</si>
  <si>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</si>
  <si>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</si>
  <si>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</si>
  <si>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</si>
  <si>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</si>
  <si>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</si>
  <si>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</si>
  <si>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</si>
  <si>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</si>
  <si>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</si>
  <si>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</si>
  <si>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</si>
  <si>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</si>
  <si>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</si>
  <si>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</si>
  <si>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</si>
  <si>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</si>
  <si>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</si>
  <si>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</si>
  <si>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</si>
  <si>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</si>
  <si>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</si>
  <si>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</si>
  <si>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</si>
  <si>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</si>
  <si>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</si>
  <si>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</si>
  <si>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</si>
  <si>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</si>
  <si>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</si>
  <si>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</si>
  <si>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</si>
  <si>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</si>
  <si>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</si>
  <si>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</si>
  <si>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</si>
  <si>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</si>
  <si>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</si>
  <si>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</si>
  <si>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</si>
  <si>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</si>
  <si>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</si>
  <si>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</si>
  <si>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</si>
  <si>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</si>
  <si>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</si>
  <si>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</si>
  <si>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</si>
  <si>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</si>
  <si>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</si>
  <si>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</si>
  <si>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</si>
  <si>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</si>
  <si>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</si>
  <si>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</si>
  <si>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</si>
  <si>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</si>
  <si>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</si>
  <si>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</si>
  <si>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</si>
  <si>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</si>
  <si>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</si>
  <si>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</si>
  <si>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</si>
  <si>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</si>
  <si>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</si>
  <si>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</si>
  <si>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</si>
  <si>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</si>
  <si>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</si>
  <si>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</si>
  <si>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</si>
  <si>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</si>
  <si>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</si>
  <si>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</si>
  <si>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</si>
  <si>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</si>
  <si>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</si>
  <si>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</si>
  <si>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</si>
  <si>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</si>
  <si>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</si>
  <si>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</si>
  <si>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</si>
  <si>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</si>
  <si>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</si>
  <si>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</si>
  <si>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</si>
  <si>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</si>
  <si>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</si>
  <si>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</si>
  <si>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</si>
  <si>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</si>
  <si>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</si>
  <si>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</si>
  <si>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</si>
  <si>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</si>
  <si>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</si>
  <si>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</si>
  <si>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</si>
  <si>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</si>
  <si>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</si>
  <si>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</si>
  <si>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</si>
  <si>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</si>
  <si>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</si>
  <si>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</si>
  <si>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</si>
  <si>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</si>
  <si>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</si>
  <si>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</si>
  <si>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</si>
  <si>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</si>
  <si>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</si>
  <si>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</si>
  <si>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</si>
  <si>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</si>
  <si>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</si>
  <si>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</si>
  <si>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</si>
  <si>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</si>
  <si>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</si>
  <si>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</si>
  <si>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</si>
  <si>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</si>
  <si>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</si>
  <si>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</si>
  <si>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</si>
  <si>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</si>
  <si>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</si>
  <si>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</si>
  <si>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</si>
  <si>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</si>
  <si>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</si>
  <si>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</si>
  <si>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</si>
  <si>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</si>
  <si>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</si>
  <si>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</si>
  <si>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</si>
  <si>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</si>
  <si>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</si>
  <si>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</si>
  <si>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</si>
  <si>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</si>
  <si>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</si>
  <si>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</si>
  <si>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</si>
  <si>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</si>
  <si>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</si>
  <si>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</si>
  <si>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</si>
  <si>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</si>
  <si>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</si>
  <si>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</si>
  <si>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</si>
  <si>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</si>
  <si>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</si>
  <si>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</si>
  <si>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</si>
  <si>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</si>
  <si>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</si>
  <si>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</si>
  <si>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</si>
  <si>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</si>
  <si>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</si>
  <si>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</si>
  <si>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</si>
  <si>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</si>
  <si>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</si>
  <si>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</si>
  <si>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</si>
  <si>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</si>
  <si>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</si>
  <si>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</si>
  <si>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</si>
  <si>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</si>
  <si>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</si>
  <si>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</si>
  <si>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</si>
  <si>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</si>
  <si>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</si>
  <si>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</si>
  <si>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</si>
  <si>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</si>
  <si>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</si>
  <si>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</si>
  <si>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</si>
  <si>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</si>
  <si>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</si>
  <si>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</si>
  <si>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</si>
  <si>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</si>
  <si>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</si>
  <si>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</si>
  <si>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</si>
  <si>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</si>
  <si>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</si>
  <si>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</si>
  <si>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</si>
  <si>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</si>
  <si>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</si>
  <si>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</si>
  <si>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</si>
  <si>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</si>
  <si>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</si>
  <si>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</si>
  <si>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</si>
  <si>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</si>
  <si>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</si>
  <si>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</si>
  <si>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</si>
  <si>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</si>
  <si>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</si>
  <si>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</si>
  <si>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</si>
  <si>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</si>
  <si>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</si>
  <si>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</si>
  <si>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</si>
  <si>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</si>
  <si>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</si>
  <si>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</si>
  <si>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</si>
  <si>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</si>
  <si>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</si>
  <si>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</si>
  <si>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</si>
  <si>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</si>
  <si>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</si>
  <si>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</si>
  <si>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</si>
  <si>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</si>
  <si>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</si>
  <si>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</si>
  <si>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</si>
  <si>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</si>
  <si>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</si>
  <si>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</si>
  <si>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</si>
  <si>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</si>
  <si>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</si>
  <si>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</si>
  <si>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</si>
  <si>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</si>
  <si>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</si>
  <si>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</si>
  <si>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</si>
  <si>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</si>
  <si>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</si>
  <si>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</si>
  <si>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</si>
  <si>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</si>
  <si>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</si>
  <si>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</si>
  <si>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</si>
  <si>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</si>
  <si>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</si>
  <si>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</si>
  <si>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</si>
  <si>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</si>
  <si>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</si>
  <si>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</si>
  <si>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</si>
  <si>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</si>
  <si>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</si>
  <si>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</si>
  <si>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</si>
  <si>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</si>
  <si>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</si>
  <si>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</si>
  <si>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</si>
  <si>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</si>
  <si>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</si>
  <si>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</si>
  <si>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</si>
  <si>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</si>
  <si>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</si>
  <si>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</si>
  <si>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</si>
  <si>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</si>
  <si>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</si>
  <si>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</si>
  <si>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</si>
  <si>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</si>
  <si>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</si>
  <si>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</si>
  <si>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</si>
  <si>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</si>
  <si>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</si>
  <si>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</si>
  <si>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</si>
  <si>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</si>
  <si>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</si>
  <si>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</si>
  <si>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</si>
  <si>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</si>
  <si>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</si>
  <si>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</si>
  <si>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</si>
  <si>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</si>
  <si>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</si>
  <si>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</si>
  <si>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</si>
  <si>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</si>
  <si>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</si>
  <si>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</si>
  <si>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</si>
  <si>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</si>
  <si>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</si>
  <si>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</si>
  <si>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</si>
  <si>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</si>
  <si>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</si>
  <si>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</si>
  <si>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</si>
  <si>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</si>
  <si>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</si>
  <si>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</si>
  <si>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</si>
  <si>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</si>
  <si>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</si>
  <si>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</si>
  <si>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</si>
  <si>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</si>
  <si>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</si>
  <si>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</si>
  <si>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</si>
  <si>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</si>
  <si>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</si>
  <si>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</si>
  <si>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</si>
  <si>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</si>
  <si>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</si>
  <si>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</si>
  <si>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</si>
  <si>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</si>
  <si>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</si>
  <si>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</si>
  <si>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</si>
  <si>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</si>
  <si>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</si>
  <si>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</si>
  <si>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</si>
  <si>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</si>
  <si>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</si>
  <si>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</si>
  <si>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</si>
  <si>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</si>
  <si>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</si>
  <si>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</si>
  <si>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</si>
  <si>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</si>
  <si>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</si>
  <si>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</si>
  <si>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</si>
  <si>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</si>
  <si>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</si>
  <si>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</si>
  <si>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</si>
  <si>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</si>
  <si>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</si>
  <si>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</si>
  <si>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</si>
  <si>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</si>
  <si>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</si>
  <si>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</si>
  <si>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</si>
  <si>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</si>
  <si>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</si>
  <si>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</si>
  <si>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</si>
  <si>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</si>
  <si>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</si>
  <si>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</si>
  <si>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</si>
  <si>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</si>
  <si>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</si>
  <si>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</si>
  <si>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</si>
  <si>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</si>
  <si>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</si>
  <si>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</si>
  <si>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</si>
  <si>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</si>
  <si>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</si>
  <si>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</si>
  <si>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</si>
  <si>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</si>
  <si>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</si>
  <si>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</si>
  <si>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</si>
  <si>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</si>
  <si>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</si>
  <si>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</si>
  <si>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</si>
  <si>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</si>
  <si>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</si>
  <si>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</si>
  <si>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</si>
  <si>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</si>
  <si>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</si>
  <si>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</si>
  <si>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</si>
  <si>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</si>
  <si>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</si>
  <si>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</si>
  <si>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</si>
  <si>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</si>
  <si>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</si>
  <si>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</si>
  <si>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</si>
  <si>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</si>
  <si>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</si>
  <si>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</si>
  <si>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</si>
  <si>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</si>
  <si>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</si>
  <si>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</si>
  <si>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</si>
  <si>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</si>
  <si>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</si>
  <si>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</si>
  <si>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</si>
  <si>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</si>
  <si>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</si>
  <si>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</si>
  <si>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</si>
  <si>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</si>
  <si>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</si>
  <si>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</si>
  <si>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</si>
  <si>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</si>
  <si>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</si>
  <si>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</si>
  <si>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</si>
  <si>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</si>
  <si>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</si>
  <si>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</si>
  <si>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</si>
  <si>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</si>
  <si>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</si>
  <si>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</si>
  <si>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</si>
  <si>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</si>
  <si>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</si>
  <si>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</si>
  <si>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</si>
  <si>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</si>
  <si>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</si>
  <si>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</si>
  <si>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</si>
  <si>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</si>
  <si>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</si>
  <si>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</si>
  <si>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</si>
  <si>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</si>
  <si>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</si>
  <si>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</si>
  <si>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</si>
  <si>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</si>
  <si>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</si>
  <si>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</si>
  <si>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</si>
  <si>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</si>
  <si>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</si>
  <si>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</si>
  <si>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</si>
  <si>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</si>
  <si>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</si>
  <si>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</si>
  <si>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</si>
  <si>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</si>
  <si>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</si>
  <si>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</si>
  <si>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</si>
  <si>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</si>
  <si>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</si>
  <si>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</si>
  <si>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</si>
  <si>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</si>
  <si>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</si>
  <si>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</si>
  <si>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</si>
  <si>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</si>
  <si>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</si>
  <si>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</si>
  <si>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</si>
  <si>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</si>
  <si>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</si>
  <si>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</si>
  <si>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</si>
  <si>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</si>
  <si>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</si>
  <si>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</si>
  <si>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</si>
  <si>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</si>
  <si>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</si>
  <si>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</si>
  <si>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</si>
  <si>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</si>
  <si>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</si>
  <si>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</si>
  <si>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</si>
  <si>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</si>
  <si>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</si>
  <si>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</si>
  <si>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</si>
  <si>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</si>
  <si>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</si>
  <si>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</si>
  <si>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</si>
  <si>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</si>
  <si>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</si>
  <si>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</si>
  <si>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</si>
  <si>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</si>
  <si>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</si>
  <si>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</si>
  <si>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</si>
  <si>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</si>
  <si>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</si>
  <si>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</si>
  <si>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</si>
  <si>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</si>
  <si>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</si>
  <si>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</si>
  <si>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</si>
  <si>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</si>
  <si>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</si>
  <si>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</si>
  <si>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</si>
  <si>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</si>
  <si>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</si>
  <si>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</si>
  <si>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</si>
  <si>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</si>
  <si>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</si>
  <si>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</si>
  <si>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</si>
  <si>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</si>
  <si>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</si>
  <si>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</si>
  <si>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</si>
  <si>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</si>
  <si>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</si>
  <si>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</si>
  <si>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</si>
  <si>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</si>
  <si>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</si>
  <si>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</si>
  <si>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</si>
  <si>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</si>
  <si>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</si>
  <si>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</si>
  <si>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</si>
  <si>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</si>
  <si>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</si>
  <si>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</si>
  <si>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</si>
  <si>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</si>
  <si>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</si>
  <si>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</si>
  <si>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</si>
  <si>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</si>
  <si>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</si>
  <si>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</si>
  <si>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</si>
  <si>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</si>
  <si>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</si>
  <si>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</si>
  <si>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</si>
  <si>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</si>
  <si>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</si>
  <si>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</si>
  <si>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</si>
  <si>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</si>
  <si>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</si>
  <si>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</si>
  <si>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</si>
  <si>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</si>
  <si>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</si>
  <si>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</si>
  <si>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</si>
  <si>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</si>
  <si>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</si>
  <si>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</si>
  <si>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</si>
  <si>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</si>
  <si>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</si>
  <si>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</si>
  <si>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</si>
  <si>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</si>
  <si>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</si>
  <si>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</si>
  <si>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</si>
  <si>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</si>
  <si>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</si>
  <si>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</si>
  <si>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</si>
  <si>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</si>
  <si>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</si>
  <si>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</si>
  <si>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</si>
  <si>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</si>
  <si>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</si>
  <si>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</si>
  <si>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</si>
  <si>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</si>
  <si>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</si>
  <si>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</si>
  <si>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</si>
  <si>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</si>
  <si>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</si>
  <si>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</si>
  <si>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</si>
  <si>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</si>
  <si>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</si>
  <si>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</si>
  <si>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</si>
  <si>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</si>
  <si>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</si>
  <si>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</si>
  <si>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</si>
  <si>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</si>
  <si>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</si>
  <si>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</si>
  <si>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</si>
  <si>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</si>
  <si>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</si>
  <si>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</si>
  <si>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</si>
  <si>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</si>
  <si>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</si>
  <si>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</si>
  <si>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</si>
  <si>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</si>
  <si>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</si>
  <si>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</si>
  <si>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</si>
  <si>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</si>
  <si>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</si>
  <si>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</si>
  <si>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</si>
  <si>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</si>
  <si>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</si>
  <si>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</si>
  <si>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</si>
  <si>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</si>
  <si>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</si>
  <si>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</si>
  <si>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</si>
  <si>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</si>
  <si>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</si>
  <si>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</si>
  <si>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</si>
  <si>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</si>
  <si>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</si>
  <si>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</si>
  <si>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</si>
  <si>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</si>
  <si>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</si>
  <si>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</si>
  <si>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</si>
  <si>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</si>
  <si>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</si>
  <si>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</si>
  <si>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</si>
  <si>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</si>
  <si>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</si>
  <si>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</si>
  <si>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</si>
  <si>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</si>
  <si>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</si>
  <si>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</si>
  <si>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</si>
  <si>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</si>
  <si>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</si>
  <si>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</si>
  <si>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</si>
  <si>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</si>
  <si>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</si>
  <si>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</si>
  <si>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</si>
  <si>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</si>
  <si>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</si>
  <si>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</si>
  <si>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</si>
  <si>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</si>
  <si>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</si>
  <si>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</si>
  <si>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</si>
  <si>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</si>
  <si>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</si>
  <si>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</si>
  <si>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</si>
  <si>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</si>
  <si>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</si>
  <si>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</si>
  <si>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</si>
  <si>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</si>
  <si>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</si>
  <si>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</si>
  <si>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</si>
  <si>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</si>
  <si>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</si>
  <si>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</si>
  <si>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</si>
  <si>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</si>
  <si>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</si>
  <si>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</si>
  <si>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</si>
  <si>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</si>
  <si>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</si>
  <si>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</si>
  <si>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</si>
  <si>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</si>
  <si>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</si>
  <si>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</si>
  <si>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</si>
  <si>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</si>
  <si>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</si>
  <si>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</si>
  <si>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</si>
  <si>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</si>
  <si>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</si>
  <si>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</si>
  <si>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</si>
  <si>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</si>
  <si>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</si>
  <si>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</si>
  <si>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</si>
  <si>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</si>
  <si>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</si>
  <si>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</si>
  <si>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</si>
  <si>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</si>
  <si>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</si>
  <si>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</si>
  <si>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</si>
  <si>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</si>
  <si>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</si>
  <si>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</si>
  <si>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</si>
  <si>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</si>
  <si>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</si>
  <si>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</si>
  <si>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</si>
  <si>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</si>
  <si>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</si>
  <si>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</si>
  <si>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</si>
  <si>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</si>
  <si>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</si>
  <si>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</si>
  <si>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</si>
  <si>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</si>
  <si>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</si>
  <si>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</si>
  <si>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</si>
  <si>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</si>
  <si>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</si>
  <si>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</si>
  <si>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</si>
  <si>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</si>
  <si>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</si>
  <si>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</si>
  <si>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</si>
  <si>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</si>
  <si>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</si>
  <si>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</si>
  <si>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</si>
  <si>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</si>
  <si>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</si>
  <si>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</si>
  <si>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</si>
  <si>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</si>
  <si>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</si>
  <si>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</si>
  <si>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</si>
  <si>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</si>
  <si>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</si>
  <si>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</si>
  <si>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</si>
  <si>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</si>
  <si>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</si>
  <si>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</si>
  <si>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</si>
  <si>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</si>
  <si>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</si>
  <si>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</si>
  <si>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</si>
  <si>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</si>
  <si>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</si>
  <si>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</si>
  <si>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</si>
  <si>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</si>
  <si>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</si>
  <si>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</si>
  <si>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</si>
  <si>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</si>
  <si>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</si>
  <si>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</si>
  <si>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</si>
  <si>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</si>
  <si>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</si>
  <si>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</si>
  <si>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</si>
  <si>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</si>
  <si>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</si>
  <si>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</si>
  <si>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</si>
  <si>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</si>
  <si>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</si>
  <si>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</si>
  <si>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</si>
  <si>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</si>
  <si>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</si>
  <si>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</si>
  <si>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</si>
  <si>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</si>
  <si>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</si>
  <si>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</si>
  <si>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</si>
  <si>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</si>
  <si>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</si>
  <si>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</si>
  <si>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</si>
  <si>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</si>
  <si>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</si>
  <si>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</si>
  <si>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</si>
  <si>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</si>
  <si>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</si>
  <si>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</si>
  <si>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</si>
  <si>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</si>
  <si>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</si>
  <si>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</si>
  <si>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</si>
  <si>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</si>
  <si>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</si>
  <si>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</si>
  <si>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</si>
  <si>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</si>
  <si>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</si>
  <si>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</si>
  <si>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</si>
  <si>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</si>
  <si>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</si>
  <si>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</si>
  <si>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</si>
  <si>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</si>
  <si>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</si>
  <si>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</si>
  <si>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</si>
  <si>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</si>
  <si>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</si>
  <si>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</si>
  <si>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</si>
  <si>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</si>
  <si>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</si>
  <si>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</si>
  <si>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</si>
  <si>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</si>
  <si>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</si>
  <si>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</si>
  <si>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</si>
  <si>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</si>
  <si>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</si>
  <si>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</si>
  <si>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</si>
  <si>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</si>
  <si>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</si>
  <si>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</si>
  <si>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</si>
  <si>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</si>
  <si>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</si>
  <si>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</si>
  <si>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</si>
  <si>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</si>
  <si>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</si>
  <si>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</si>
  <si>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</si>
  <si>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</si>
  <si>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</si>
  <si>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</si>
  <si>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</si>
  <si>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</si>
  <si>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</si>
  <si>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</si>
  <si>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</si>
  <si>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</si>
  <si>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</si>
  <si>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</si>
  <si>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</si>
  <si>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</si>
  <si>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</si>
  <si>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</si>
  <si>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</si>
  <si>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</si>
  <si>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</si>
  <si>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</si>
  <si>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</si>
  <si>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</si>
  <si>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</si>
  <si>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</si>
  <si>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</si>
  <si>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</si>
  <si>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</si>
  <si>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</si>
  <si>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</si>
  <si>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</si>
  <si>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</si>
  <si>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</si>
  <si>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</si>
  <si>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</si>
  <si>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</si>
  <si>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</si>
  <si>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</si>
  <si>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</si>
  <si>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</si>
  <si>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</si>
  <si>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</si>
  <si>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</si>
  <si>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</si>
  <si>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</si>
  <si>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</si>
  <si>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</si>
  <si>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</si>
  <si>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</si>
  <si>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</si>
  <si>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</si>
  <si>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</si>
  <si>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</si>
  <si>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</si>
  <si>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</si>
  <si>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</si>
  <si>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</si>
  <si>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</si>
  <si>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</si>
  <si>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</si>
  <si>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</si>
  <si>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</si>
  <si>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</si>
  <si>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</si>
  <si>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</si>
  <si>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</si>
  <si>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</si>
  <si>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</si>
  <si>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</si>
  <si>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</si>
  <si>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</si>
  <si>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</si>
  <si>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</si>
  <si>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</si>
  <si>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</si>
  <si>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</si>
  <si>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</si>
  <si>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</si>
  <si>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</si>
  <si>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</si>
  <si>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</si>
  <si>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</si>
  <si>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</si>
  <si>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</si>
  <si>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</si>
  <si>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</si>
  <si>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</si>
  <si>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</si>
  <si>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</si>
  <si>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</si>
  <si>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</si>
  <si>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</si>
  <si>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</si>
  <si>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</si>
  <si>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</si>
  <si>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</si>
  <si>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</si>
  <si>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</si>
  <si>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</si>
  <si>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</si>
  <si>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</si>
  <si>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</si>
  <si>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</si>
  <si>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</si>
  <si>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</si>
  <si>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</si>
  <si>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</si>
  <si>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</si>
  <si>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</si>
  <si>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</si>
  <si>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</si>
  <si>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</si>
  <si>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</si>
  <si>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</si>
  <si>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</si>
  <si>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</si>
  <si>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</si>
  <si>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</si>
  <si>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</si>
  <si>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</si>
  <si>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</si>
  <si>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</si>
  <si>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</si>
  <si>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</si>
  <si>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</si>
  <si>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</si>
  <si>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</si>
  <si>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</si>
  <si>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</si>
  <si>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</si>
  <si>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</si>
  <si>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</si>
  <si>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</si>
  <si>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</si>
  <si>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</si>
  <si>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</si>
  <si>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</si>
  <si>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</si>
  <si>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</si>
  <si>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</si>
  <si>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</si>
  <si>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</si>
  <si>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</si>
  <si>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</si>
  <si>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</si>
  <si>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</si>
  <si>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</si>
  <si>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</si>
  <si>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</si>
  <si>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</si>
  <si>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</si>
  <si>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</si>
  <si>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</si>
  <si>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</si>
  <si>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</si>
  <si>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</si>
  <si>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</si>
  <si>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</si>
  <si>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</si>
  <si>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</si>
  <si>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</si>
  <si>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</si>
  <si>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</si>
  <si>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</si>
  <si>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</si>
  <si>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</si>
  <si>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</si>
  <si>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</si>
  <si>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</si>
  <si>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</si>
  <si>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</si>
  <si>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</si>
  <si>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</si>
  <si>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</si>
  <si>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</si>
  <si>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</si>
  <si>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</si>
  <si>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</si>
  <si>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</si>
  <si>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</si>
  <si>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</si>
  <si>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</si>
  <si>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</si>
  <si>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</si>
  <si>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</si>
  <si>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</si>
  <si>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</si>
  <si>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</si>
  <si>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</si>
  <si>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</si>
  <si>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</si>
  <si>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</si>
  <si>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</si>
  <si>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</si>
  <si>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</si>
  <si>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</si>
  <si>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</si>
  <si>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</si>
  <si>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</si>
  <si>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</si>
  <si>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</si>
  <si>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</si>
  <si>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</si>
  <si>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</si>
  <si>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</si>
  <si>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</si>
  <si>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</si>
  <si>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</si>
  <si>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</si>
  <si>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</si>
  <si>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</si>
  <si>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</si>
  <si>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</si>
  <si>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</si>
  <si>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</si>
  <si>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</si>
  <si>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</si>
  <si>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</si>
  <si>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</si>
  <si>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</si>
  <si>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</si>
  <si>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</si>
  <si>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</si>
  <si>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</si>
  <si>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</si>
  <si>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</si>
  <si>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</si>
  <si>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</si>
  <si>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</si>
  <si>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</si>
  <si>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</si>
  <si>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</si>
  <si>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</si>
  <si>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</si>
  <si>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</si>
  <si>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</si>
  <si>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</si>
  <si>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</si>
  <si>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</si>
  <si>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</si>
  <si>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</si>
  <si>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</si>
  <si>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</si>
  <si>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</si>
  <si>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</si>
  <si>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</si>
  <si>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</si>
  <si>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</si>
  <si>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</si>
  <si>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</si>
  <si>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</si>
  <si>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</si>
  <si>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</si>
  <si>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</si>
  <si>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</si>
  <si>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</si>
  <si>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</si>
  <si>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</si>
  <si>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</si>
  <si>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</si>
  <si>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</si>
  <si>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</si>
  <si>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</si>
  <si>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</si>
  <si>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</si>
  <si>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</si>
  <si>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</si>
  <si>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</si>
  <si>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</si>
  <si>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</si>
  <si>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</si>
  <si>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</si>
  <si>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</si>
  <si>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</si>
  <si>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</si>
  <si>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</si>
  <si>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</si>
  <si>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</si>
  <si>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</si>
  <si>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</si>
  <si>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</si>
  <si>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</si>
  <si>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</si>
  <si>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</si>
  <si>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</si>
  <si>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</si>
  <si>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</si>
  <si>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</si>
  <si>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</si>
  <si>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</si>
  <si>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</si>
  <si>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</si>
  <si>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</si>
  <si>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</si>
  <si>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</si>
  <si>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</si>
  <si>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</si>
  <si>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</si>
  <si>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</si>
  <si>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</si>
  <si>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</si>
  <si>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</si>
  <si>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</si>
  <si>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</si>
  <si>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</si>
  <si>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</si>
  <si>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</si>
  <si>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</si>
  <si>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</si>
  <si>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</si>
  <si>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</si>
  <si>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</si>
  <si>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</si>
  <si>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</si>
  <si>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</si>
  <si>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</si>
  <si>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</si>
  <si>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</si>
  <si>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</si>
  <si>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</si>
  <si>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</si>
  <si>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</si>
  <si>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</si>
  <si>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</si>
  <si>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</si>
  <si>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</si>
  <si>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</si>
  <si>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</si>
  <si>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</si>
  <si>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</si>
  <si>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</si>
  <si>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</si>
  <si>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</si>
  <si>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</si>
  <si>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</si>
  <si>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</si>
  <si>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</si>
  <si>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</si>
  <si>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</si>
  <si>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</si>
  <si>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</si>
  <si>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</si>
  <si>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</si>
  <si>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</si>
  <si>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</si>
  <si>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</si>
  <si>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</si>
  <si>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</si>
  <si>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</si>
  <si>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</si>
  <si>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</si>
  <si>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</si>
  <si>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</si>
  <si>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</si>
  <si>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</si>
  <si>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</si>
  <si>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</si>
  <si>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</si>
  <si>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</si>
  <si>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</si>
  <si>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</si>
  <si>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</si>
  <si>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</si>
  <si>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</si>
  <si>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</si>
  <si>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</si>
  <si>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</si>
  <si>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</si>
  <si>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</si>
  <si>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</si>
  <si>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</si>
  <si>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</si>
  <si>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</si>
  <si>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</si>
  <si>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</si>
  <si>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</si>
  <si>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</si>
  <si>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</si>
  <si>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</si>
  <si>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</si>
  <si>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</si>
  <si>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</si>
  <si>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</si>
  <si>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</si>
  <si>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</si>
  <si>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</si>
  <si>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</si>
  <si>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</si>
  <si>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</si>
  <si>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</si>
  <si>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</si>
  <si>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</si>
  <si>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</si>
  <si>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</si>
  <si>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</si>
  <si>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</si>
  <si>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</si>
  <si>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</si>
  <si>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</si>
  <si>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</si>
  <si>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</si>
  <si>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</si>
  <si>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</si>
  <si>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</si>
  <si>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</si>
  <si>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</si>
  <si>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</si>
  <si>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</si>
  <si>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</si>
  <si>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</si>
  <si>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</si>
  <si>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</si>
  <si>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</si>
  <si>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</si>
  <si>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</si>
  <si>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</si>
  <si>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</si>
  <si>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</si>
  <si>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</si>
  <si>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</si>
  <si>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</si>
  <si>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</si>
  <si>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</si>
  <si>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</si>
  <si>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</si>
  <si>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</si>
  <si>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</si>
  <si>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</si>
  <si>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</si>
  <si>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</si>
  <si>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</si>
  <si>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</si>
  <si>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</si>
  <si>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</si>
  <si>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</si>
  <si>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</si>
  <si>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</si>
  <si>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</si>
  <si>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</si>
  <si>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</si>
  <si>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</si>
  <si>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</si>
  <si>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</si>
  <si>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</si>
  <si>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</si>
  <si>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</si>
  <si>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</si>
  <si>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</si>
  <si>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</si>
  <si>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</si>
  <si>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</si>
  <si>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</si>
  <si>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</si>
  <si>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</si>
  <si>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</si>
  <si>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</si>
  <si>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</si>
  <si>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</si>
  <si>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</si>
  <si>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</si>
  <si>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</si>
  <si>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</si>
  <si>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</si>
  <si>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</si>
  <si>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</si>
  <si>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</si>
  <si>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</si>
  <si>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</si>
  <si>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</si>
  <si>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</si>
  <si>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</si>
  <si>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</si>
  <si>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</si>
  <si>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</si>
  <si>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</si>
  <si>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</si>
  <si>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</si>
  <si>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</si>
  <si>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</si>
  <si>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</si>
  <si>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</si>
  <si>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</si>
  <si>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</si>
  <si>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</si>
  <si>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</si>
  <si>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</si>
  <si>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</si>
  <si>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</si>
  <si>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</si>
  <si>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</si>
  <si>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</si>
  <si>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</si>
  <si>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</si>
  <si>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</si>
  <si>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</si>
  <si>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</si>
  <si>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</si>
  <si>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</si>
  <si>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</si>
  <si>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</si>
  <si>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</si>
  <si>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</si>
  <si>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</si>
  <si>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</si>
  <si>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</si>
  <si>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</si>
  <si>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</si>
  <si>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</si>
  <si>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</si>
  <si>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</si>
  <si>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</si>
  <si>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</si>
  <si>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</si>
  <si>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</si>
  <si>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</si>
  <si>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</si>
  <si>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</si>
  <si>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</si>
  <si>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</si>
  <si>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</si>
  <si>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</si>
  <si>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</si>
  <si>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</si>
  <si>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</si>
  <si>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</si>
  <si>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</si>
  <si>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</si>
  <si>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</si>
  <si>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</si>
  <si>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</si>
  <si>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</si>
  <si>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</si>
  <si>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</si>
  <si>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</si>
  <si>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</si>
  <si>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</si>
  <si>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</si>
  <si>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</si>
  <si>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</si>
  <si>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</si>
  <si>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</si>
  <si>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</si>
  <si>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</si>
  <si>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</si>
  <si>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</si>
  <si>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</si>
  <si>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</si>
  <si>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</si>
  <si>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</si>
  <si>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</si>
  <si>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</si>
  <si>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</si>
  <si>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</si>
  <si>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</si>
  <si>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</si>
  <si>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</si>
  <si>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</si>
  <si>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</si>
  <si>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</si>
  <si>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</si>
  <si>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</si>
  <si>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</si>
  <si>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</si>
  <si>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</si>
  <si>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</si>
  <si>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</si>
  <si>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</si>
  <si>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</si>
  <si>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</si>
  <si>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</si>
  <si>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</si>
  <si>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</si>
  <si>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</si>
  <si>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</si>
  <si>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</si>
  <si>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</si>
  <si>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</si>
  <si>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</si>
  <si>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</si>
  <si>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</si>
  <si>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</si>
  <si>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</si>
  <si>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</si>
  <si>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</si>
  <si>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</si>
  <si>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</si>
  <si>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</si>
  <si>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</si>
  <si>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</si>
  <si>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</si>
  <si>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</si>
  <si>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</si>
  <si>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</si>
  <si>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</si>
  <si>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</si>
  <si>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</si>
  <si>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</si>
  <si>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</si>
  <si>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</si>
  <si>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</si>
  <si>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</si>
  <si>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</si>
  <si>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</si>
  <si>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</si>
  <si>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</si>
  <si>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</si>
  <si>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</si>
  <si>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</si>
  <si>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</si>
  <si>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</si>
  <si>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</si>
  <si>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</si>
  <si>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</si>
  <si>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</si>
  <si>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</si>
  <si>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</si>
  <si>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</si>
  <si>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</si>
  <si>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</si>
  <si>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</si>
  <si>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</si>
  <si>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</si>
  <si>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</si>
  <si>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</si>
  <si>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</si>
  <si>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</si>
  <si>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</si>
  <si>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</si>
  <si>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</si>
  <si>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</si>
  <si>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</si>
  <si>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</si>
  <si>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</si>
  <si>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</si>
  <si>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</si>
  <si>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</si>
  <si>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</si>
  <si>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</si>
  <si>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</si>
  <si>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</si>
  <si>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</si>
  <si>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</si>
  <si>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</si>
  <si>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</si>
  <si>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</si>
  <si>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</si>
  <si>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</si>
  <si>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</si>
  <si>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</si>
  <si>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</si>
  <si>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</si>
  <si>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</si>
  <si>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</si>
  <si>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</si>
  <si>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</si>
  <si>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</si>
  <si>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</si>
  <si>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</si>
  <si>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</si>
  <si>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</si>
  <si>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</si>
  <si>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</si>
  <si>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</si>
  <si>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</si>
  <si>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</si>
  <si>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</si>
  <si>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</si>
  <si>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</si>
  <si>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</si>
  <si>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</si>
  <si>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</si>
  <si>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</si>
  <si>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</si>
  <si>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</si>
  <si>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</si>
  <si>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</si>
  <si>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</si>
  <si>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</si>
  <si>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</si>
  <si>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</si>
  <si>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</si>
  <si>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</si>
  <si>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</si>
  <si>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</si>
  <si>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</si>
  <si>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</si>
  <si>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</si>
  <si>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</si>
  <si>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</si>
  <si>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</si>
  <si>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</si>
  <si>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</si>
  <si>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</si>
  <si>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</si>
  <si>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</si>
  <si>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</si>
  <si>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</si>
  <si>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</si>
  <si>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</si>
  <si>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</si>
  <si>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</si>
  <si>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</si>
  <si>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</si>
  <si>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</si>
  <si>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</si>
  <si>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</si>
  <si>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</si>
  <si>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</si>
  <si>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</si>
  <si>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</si>
  <si>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</si>
  <si>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</si>
  <si>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</si>
  <si>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</si>
  <si>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</si>
  <si>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</si>
  <si>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</si>
  <si>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</si>
  <si>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</si>
  <si>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</si>
  <si>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</si>
  <si>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</si>
  <si>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</si>
  <si>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</si>
  <si>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</si>
  <si>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</si>
  <si>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</si>
  <si>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</si>
  <si>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</si>
  <si>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</si>
  <si>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</si>
  <si>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</si>
  <si>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</si>
  <si>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</si>
  <si>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</si>
  <si>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</si>
  <si>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</si>
  <si>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</si>
  <si>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</si>
  <si>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</si>
  <si>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</si>
  <si>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</si>
  <si>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</si>
  <si>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</si>
  <si>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</si>
  <si>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</si>
  <si>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</si>
  <si>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</si>
  <si>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</si>
  <si>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</si>
  <si>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</si>
  <si>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</si>
  <si>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</si>
  <si>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</si>
  <si>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</si>
  <si>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</si>
  <si>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</si>
  <si>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</si>
  <si>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</si>
  <si>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</si>
  <si>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</si>
  <si>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</si>
  <si>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</si>
  <si>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</si>
  <si>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</si>
  <si>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</si>
  <si>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</si>
  <si>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</si>
  <si>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</si>
  <si>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</si>
  <si>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</si>
  <si>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</si>
  <si>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</si>
  <si>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</si>
  <si>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</si>
  <si>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</si>
  <si>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</si>
  <si>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</si>
  <si>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</si>
  <si>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</si>
  <si>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</si>
  <si>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</si>
  <si>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</si>
  <si>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</si>
  <si>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</si>
  <si>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</si>
  <si>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</si>
  <si>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</si>
  <si>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</si>
  <si>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</si>
  <si>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</si>
  <si>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</si>
  <si>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</si>
  <si>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</si>
  <si>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</si>
  <si>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</si>
  <si>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</si>
  <si>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</si>
  <si>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</si>
  <si>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</si>
  <si>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</si>
  <si>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</si>
  <si>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</si>
  <si>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</si>
  <si>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</si>
  <si>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</si>
  <si>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</si>
  <si>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</si>
  <si>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</si>
  <si>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</si>
  <si>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</si>
  <si>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</si>
  <si>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</si>
  <si>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</si>
  <si>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</si>
  <si>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</si>
  <si>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</si>
  <si>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</si>
  <si>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</si>
  <si>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</si>
  <si>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</si>
  <si>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</si>
  <si>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</si>
  <si>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</si>
  <si>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</si>
  <si>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</si>
  <si>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</si>
  <si>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</si>
  <si>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</si>
  <si>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</si>
  <si>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</si>
  <si>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</si>
  <si>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</si>
  <si>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</si>
  <si>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</si>
  <si>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</si>
  <si>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</si>
  <si>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</si>
  <si>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</si>
  <si>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</si>
  <si>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</si>
  <si>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</si>
  <si>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</si>
  <si>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</si>
  <si>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</si>
  <si>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</si>
  <si>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</si>
  <si>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</si>
  <si>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</si>
  <si>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</si>
  <si>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</si>
  <si>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</si>
  <si>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</si>
  <si>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</si>
  <si>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</si>
  <si>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</si>
  <si>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</si>
  <si>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</si>
  <si>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</si>
  <si>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</si>
  <si>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</si>
  <si>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</si>
  <si>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</si>
  <si>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</si>
  <si>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</si>
  <si>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</si>
  <si>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</si>
  <si>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</si>
  <si>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</si>
  <si>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</si>
  <si>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</si>
  <si>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</si>
  <si>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</si>
  <si>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</si>
  <si>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</si>
  <si>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</si>
  <si>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</si>
  <si>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</si>
  <si>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</si>
  <si>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</si>
  <si>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</si>
  <si>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</si>
  <si>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</si>
  <si>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</si>
  <si>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</si>
  <si>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</si>
  <si>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</si>
  <si>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</si>
  <si>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</si>
  <si>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</si>
  <si>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</si>
  <si>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</si>
  <si>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</si>
  <si>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</si>
  <si>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</si>
  <si>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</si>
  <si>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</si>
  <si>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</si>
  <si>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</si>
  <si>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</si>
  <si>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</si>
  <si>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</si>
  <si>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</si>
  <si>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</si>
  <si>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</si>
  <si>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</si>
  <si>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</si>
  <si>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</si>
  <si>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</si>
  <si>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</si>
  <si>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</si>
  <si>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</si>
  <si>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</si>
  <si>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</si>
  <si>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</si>
  <si>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</si>
  <si>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</si>
  <si>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</si>
  <si>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</si>
  <si>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</si>
  <si>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</si>
  <si>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</si>
  <si>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</si>
  <si>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</si>
  <si>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</si>
  <si>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</si>
  <si>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</si>
  <si>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</si>
  <si>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</si>
  <si>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</si>
  <si>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</si>
  <si>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</si>
  <si>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</si>
  <si>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</si>
  <si>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</si>
  <si>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</si>
  <si>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</si>
  <si>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</si>
  <si>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</si>
  <si>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</si>
  <si>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</si>
  <si>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</si>
  <si>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</si>
  <si>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</si>
  <si>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</si>
  <si>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</si>
  <si>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</si>
  <si>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</si>
  <si>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</si>
  <si>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</si>
  <si>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</si>
  <si>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</si>
  <si>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</si>
  <si>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</si>
  <si>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</si>
  <si>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</si>
  <si>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</si>
  <si>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</si>
  <si>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</si>
  <si>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</si>
  <si>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</si>
  <si>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</si>
  <si>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</si>
  <si>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</si>
  <si>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</si>
  <si>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</si>
  <si>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</si>
  <si>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</si>
  <si>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</si>
  <si>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</si>
  <si>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</si>
  <si>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</si>
  <si>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</si>
  <si>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</si>
  <si>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</si>
  <si>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</si>
  <si>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</si>
  <si>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</si>
  <si>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</si>
  <si>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</si>
  <si>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</si>
  <si>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</si>
  <si>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</si>
  <si>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</si>
  <si>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</si>
  <si>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</si>
  <si>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</si>
  <si>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</si>
  <si>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</si>
  <si>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</si>
  <si>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</si>
  <si>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</si>
  <si>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</si>
  <si>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</si>
  <si>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</si>
  <si>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</si>
  <si>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</si>
  <si>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</si>
  <si>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</si>
  <si>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</si>
  <si>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</si>
  <si>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</si>
  <si>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</si>
  <si>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</si>
  <si>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</si>
  <si>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</si>
  <si>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</si>
  <si>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</si>
  <si>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</si>
  <si>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</si>
  <si>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</si>
  <si>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</si>
  <si>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</si>
  <si>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</si>
  <si>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</si>
  <si>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</si>
  <si>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</si>
  <si>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</si>
  <si>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</si>
  <si>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</si>
  <si>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</si>
  <si>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</si>
  <si>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</si>
  <si>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</si>
  <si>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</si>
  <si>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</si>
  <si>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</si>
  <si>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</si>
  <si>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</si>
  <si>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</si>
  <si>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</si>
  <si>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</si>
  <si>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</si>
  <si>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</si>
  <si>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</si>
  <si>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</si>
  <si>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</si>
  <si>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</si>
  <si>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</si>
  <si>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</si>
  <si>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</si>
  <si>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</si>
  <si>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</si>
  <si>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</si>
  <si>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</si>
  <si>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</si>
  <si>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</si>
  <si>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</si>
  <si>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</si>
  <si>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</si>
  <si>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</si>
  <si>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</si>
  <si>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</si>
  <si>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</si>
  <si>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</si>
  <si>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</si>
  <si>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</si>
  <si>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</si>
  <si>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</si>
  <si>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</si>
  <si>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</si>
  <si>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</si>
  <si>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</si>
  <si>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</si>
  <si>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</si>
  <si>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</si>
  <si>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</si>
  <si>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</si>
  <si>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</si>
  <si>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</si>
  <si>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</si>
  <si>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</si>
  <si>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</si>
  <si>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</si>
  <si>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</si>
  <si>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</si>
  <si>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</si>
  <si>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</si>
  <si>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</si>
  <si>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</si>
  <si>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</si>
  <si>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</si>
  <si>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</si>
  <si>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</si>
  <si>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</si>
  <si>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</si>
  <si>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</si>
  <si>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</si>
  <si>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</si>
  <si>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</si>
  <si>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</si>
  <si>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</si>
  <si>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</si>
  <si>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</si>
  <si>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</si>
  <si>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</si>
  <si>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</si>
  <si>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</si>
  <si>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</si>
  <si>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</si>
  <si>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</si>
  <si>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</si>
  <si>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</si>
  <si>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</si>
  <si>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</si>
  <si>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</si>
  <si>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</si>
  <si>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</si>
  <si>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</si>
  <si>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</si>
  <si>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</si>
  <si>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</si>
  <si>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</si>
  <si>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</si>
  <si>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</si>
  <si>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</si>
  <si>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</si>
  <si>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</si>
  <si>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</si>
  <si>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</si>
  <si>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</si>
  <si>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</si>
  <si>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</si>
  <si>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</si>
  <si>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</si>
  <si>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</si>
  <si>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</si>
  <si>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</si>
  <si>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</si>
  <si>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</si>
  <si>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</si>
  <si>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</si>
  <si>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</si>
  <si>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</si>
  <si>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</si>
  <si>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</si>
  <si>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</si>
  <si>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</si>
  <si>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</si>
  <si>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</si>
  <si>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</si>
  <si>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</si>
  <si>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</si>
  <si>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</si>
  <si>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</si>
  <si>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</si>
  <si>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</si>
  <si>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</si>
  <si>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</si>
  <si>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</si>
  <si>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</si>
  <si>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</si>
  <si>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</si>
  <si>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</si>
  <si>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</si>
  <si>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</si>
  <si>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</si>
  <si>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</si>
  <si>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</si>
  <si>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</si>
  <si>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</si>
  <si>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</si>
  <si>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</si>
  <si>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</si>
  <si>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</si>
  <si>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</si>
  <si>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</si>
  <si>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</si>
  <si>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</si>
  <si>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</si>
  <si>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</si>
  <si>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</si>
  <si>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</si>
  <si>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</si>
  <si>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</si>
  <si>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</si>
  <si>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</si>
  <si>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</si>
  <si>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</si>
  <si>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</si>
  <si>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</si>
  <si>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</si>
  <si>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</si>
  <si>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</si>
  <si>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</si>
  <si>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</si>
  <si>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</si>
  <si>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</si>
  <si>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</si>
  <si>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</si>
  <si>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</si>
  <si>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</si>
  <si>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</si>
  <si>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</si>
  <si>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</si>
  <si>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</si>
  <si>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</si>
  <si>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</si>
  <si>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</si>
  <si>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</si>
  <si>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</si>
  <si>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</si>
  <si>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</si>
  <si>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</si>
  <si>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</si>
  <si>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</si>
  <si>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</si>
  <si>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</si>
  <si>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</si>
  <si>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</si>
  <si>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</si>
  <si>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</si>
  <si>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</si>
  <si>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</si>
  <si>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</si>
  <si>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</si>
  <si>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</si>
  <si>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</si>
  <si>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</si>
  <si>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</si>
  <si>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</si>
  <si>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</si>
  <si>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</si>
  <si>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</si>
  <si>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</si>
  <si>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</si>
  <si>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</si>
  <si>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</si>
  <si>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</si>
  <si>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</si>
  <si>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</si>
  <si>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</si>
  <si>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</si>
  <si>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</si>
  <si>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</si>
  <si>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</si>
  <si>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</si>
  <si>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</si>
  <si>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</si>
  <si>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</si>
  <si>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</si>
  <si>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</si>
  <si>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</si>
  <si>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</si>
  <si>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</si>
  <si>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</si>
  <si>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</si>
  <si>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</si>
  <si>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</si>
  <si>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</si>
  <si>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</si>
  <si>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</si>
  <si>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</si>
  <si>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</si>
  <si>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</si>
  <si>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</si>
  <si>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</si>
  <si>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</si>
  <si>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</si>
  <si>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</si>
  <si>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</si>
  <si>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</si>
  <si>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</si>
  <si>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</si>
  <si>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</si>
  <si>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</si>
  <si>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</si>
  <si>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</si>
  <si>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</si>
  <si>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</si>
  <si>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</si>
  <si>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</si>
  <si>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</si>
  <si>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</si>
  <si>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</si>
  <si>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</si>
  <si>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</si>
  <si>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</si>
  <si>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</si>
  <si>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</si>
  <si>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</si>
  <si>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</si>
  <si>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</si>
  <si>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</si>
  <si>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</si>
  <si>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</si>
  <si>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</si>
  <si>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</si>
  <si>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</si>
  <si>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</si>
  <si>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</si>
  <si>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</si>
  <si>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</si>
  <si>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</si>
  <si>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</si>
  <si>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</si>
  <si>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</si>
  <si>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</si>
  <si>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</si>
  <si>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</si>
  <si>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</si>
  <si>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</si>
  <si>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</si>
  <si>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</si>
  <si>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</si>
  <si>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</si>
  <si>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</si>
  <si>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</si>
  <si>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</si>
  <si>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</si>
  <si>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</si>
  <si>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</si>
  <si>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</si>
  <si>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</si>
  <si>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</si>
  <si>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</si>
  <si>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</si>
  <si>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</si>
  <si>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</si>
  <si>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</si>
  <si>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</si>
  <si>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</si>
  <si>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</si>
  <si>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</si>
  <si>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</si>
  <si>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</si>
  <si>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</si>
  <si>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</si>
  <si>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</si>
  <si>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</si>
  <si>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</si>
  <si>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</si>
  <si>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</si>
  <si>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</si>
  <si>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</si>
  <si>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</si>
  <si>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</si>
  <si>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</si>
  <si>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</si>
  <si>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</si>
  <si>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</si>
  <si>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</si>
  <si>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</si>
  <si>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</si>
  <si>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</si>
  <si>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</si>
  <si>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</si>
  <si>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</si>
  <si>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</si>
  <si>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</si>
  <si>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</si>
  <si>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</si>
  <si>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</si>
  <si>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</si>
  <si>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</si>
  <si>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</si>
  <si>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</si>
  <si>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</si>
  <si>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</si>
  <si>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</si>
  <si>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</si>
  <si>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</si>
  <si>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</si>
  <si>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</si>
  <si>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</si>
  <si>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</si>
  <si>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</si>
  <si>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</si>
  <si>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</si>
  <si>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</si>
  <si>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</si>
  <si>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</si>
  <si>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</si>
  <si>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</si>
  <si>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</si>
  <si>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</si>
  <si>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</si>
  <si>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</si>
  <si>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</si>
  <si>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</si>
  <si>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</si>
  <si>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</si>
  <si>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</si>
  <si>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</si>
  <si>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</si>
  <si>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</si>
  <si>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</si>
  <si>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</si>
  <si>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</si>
  <si>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</si>
  <si>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</si>
  <si>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</si>
  <si>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</si>
  <si>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</si>
  <si>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</si>
  <si>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</si>
  <si>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</si>
  <si>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</si>
  <si>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</si>
  <si>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</si>
  <si>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</si>
  <si>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</si>
  <si>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</si>
  <si>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</si>
  <si>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</si>
  <si>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</si>
  <si>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</si>
  <si>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</si>
  <si>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</si>
  <si>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</si>
  <si>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</si>
  <si>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</si>
  <si>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</si>
  <si>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</si>
  <si>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</si>
  <si>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</si>
  <si>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</si>
  <si>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</si>
  <si>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</si>
  <si>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</si>
  <si>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</si>
  <si>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</si>
  <si>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</si>
  <si>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</si>
  <si>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</si>
  <si>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</si>
  <si>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</si>
  <si>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</si>
  <si>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</si>
  <si>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</si>
  <si>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</si>
  <si>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</si>
  <si>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</si>
  <si>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</si>
  <si>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</si>
  <si>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</si>
  <si>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</si>
  <si>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</si>
  <si>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</si>
  <si>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</si>
  <si>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</si>
  <si>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</si>
  <si>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</si>
  <si>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</si>
  <si>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</si>
  <si>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</si>
  <si>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</si>
  <si>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</si>
  <si>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</si>
  <si>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</si>
  <si>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</si>
  <si>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</si>
  <si>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</si>
  <si>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</si>
  <si>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</si>
  <si>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</si>
  <si>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</si>
  <si>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</si>
  <si>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</si>
  <si>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</si>
  <si>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</si>
  <si>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</si>
  <si>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</si>
  <si>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</si>
  <si>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</si>
  <si>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</si>
  <si>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</si>
  <si>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</si>
  <si>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</si>
  <si>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</si>
  <si>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</si>
  <si>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</si>
  <si>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</si>
  <si>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</si>
  <si>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</si>
  <si>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</si>
  <si>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</si>
  <si>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</si>
  <si>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</si>
  <si>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</si>
  <si>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</si>
  <si>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</si>
  <si>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</si>
  <si>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</si>
  <si>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</si>
  <si>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</si>
  <si>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</si>
  <si>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</si>
  <si>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</si>
  <si>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</si>
  <si>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</si>
  <si>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</si>
  <si>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</si>
  <si>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</si>
  <si>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</si>
  <si>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</si>
  <si>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</si>
  <si>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</si>
  <si>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</si>
  <si>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</si>
  <si>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</si>
  <si>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</si>
  <si>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</si>
  <si>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</si>
  <si>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</si>
  <si>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</si>
  <si>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</si>
  <si>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</si>
  <si>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</si>
  <si>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</si>
  <si>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</si>
  <si>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</si>
  <si>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</si>
  <si>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</si>
  <si>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</si>
  <si>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</si>
  <si>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</si>
  <si>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</si>
  <si>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</si>
  <si>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</si>
  <si>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</si>
  <si>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</si>
  <si>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</si>
  <si>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</si>
  <si>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</si>
  <si>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</si>
  <si>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</si>
  <si>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</si>
  <si>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</si>
  <si>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</si>
  <si>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</si>
  <si>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</si>
  <si>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</si>
  <si>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</si>
  <si>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</si>
  <si>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</si>
  <si>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</si>
  <si>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</si>
  <si>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</si>
  <si>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</si>
  <si>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</si>
  <si>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</si>
  <si>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</si>
  <si>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</si>
  <si>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</si>
  <si>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</si>
  <si>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</si>
  <si>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</si>
  <si>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</si>
  <si>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</si>
  <si>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</si>
  <si>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</si>
  <si>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</si>
  <si>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</si>
  <si>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</si>
  <si>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</si>
  <si>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</si>
  <si>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</si>
  <si>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</si>
  <si>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</si>
  <si>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</si>
  <si>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</si>
  <si>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</si>
  <si>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</si>
  <si>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</si>
  <si>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</si>
  <si>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</si>
  <si>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</si>
  <si>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</si>
  <si>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</si>
  <si>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</si>
  <si>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</si>
  <si>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</si>
  <si>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</si>
  <si>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</si>
  <si>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</si>
  <si>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</si>
  <si>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</si>
  <si>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</si>
  <si>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</si>
  <si>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</si>
  <si>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</si>
  <si>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</si>
  <si>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</si>
  <si>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</si>
  <si>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</si>
  <si>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</si>
  <si>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</si>
  <si>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</si>
  <si>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</si>
  <si>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</si>
  <si>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</si>
  <si>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</si>
  <si>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</si>
  <si>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</si>
  <si>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</si>
  <si>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</si>
  <si>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</si>
  <si>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</si>
  <si>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</si>
  <si>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</si>
  <si>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</si>
  <si>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</si>
  <si>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</si>
  <si>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</si>
  <si>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</si>
  <si>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</si>
  <si>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</si>
  <si>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</si>
  <si>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</si>
  <si>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</si>
  <si>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</si>
  <si>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</si>
  <si>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</si>
  <si>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</si>
  <si>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</si>
  <si>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</si>
  <si>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</si>
  <si>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</si>
  <si>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</si>
  <si>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</si>
  <si>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</si>
  <si>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</si>
  <si>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</si>
  <si>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</si>
  <si>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</si>
  <si>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</si>
  <si>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</si>
  <si>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</si>
  <si>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</si>
  <si>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</si>
  <si>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</si>
  <si>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</si>
  <si>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</si>
  <si>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</si>
  <si>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</si>
  <si>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</si>
  <si>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</si>
  <si>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</si>
  <si>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</si>
  <si>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</si>
  <si>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</si>
  <si>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</si>
  <si>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</si>
  <si>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</si>
  <si>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</si>
  <si>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</si>
  <si>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</si>
  <si>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</si>
  <si>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</si>
  <si>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</si>
  <si>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</si>
  <si>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</si>
  <si>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</si>
  <si>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</si>
  <si>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</si>
  <si>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</si>
  <si>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</si>
  <si>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</si>
  <si>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</si>
  <si>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</si>
  <si>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</si>
  <si>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</si>
  <si>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</si>
  <si>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</si>
  <si>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</si>
  <si>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</si>
  <si>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</si>
  <si>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</si>
  <si>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</si>
  <si>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</si>
  <si>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</si>
  <si>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</si>
  <si>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</si>
  <si>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</si>
  <si>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</si>
  <si>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</si>
  <si>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</si>
  <si>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</si>
  <si>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</si>
  <si>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</si>
  <si>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</si>
  <si>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</si>
  <si>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</si>
  <si>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</si>
  <si>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</si>
  <si>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</si>
  <si>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</si>
  <si>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</si>
  <si>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</si>
  <si>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</si>
  <si>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</si>
  <si>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</si>
  <si>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</si>
  <si>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</si>
  <si>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</si>
  <si>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</si>
  <si>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</si>
  <si>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</si>
  <si>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</si>
  <si>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</si>
  <si>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</si>
  <si>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</si>
  <si>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</si>
  <si>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</si>
  <si>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</si>
  <si>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</si>
  <si>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</si>
  <si>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</si>
  <si>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</si>
  <si>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</si>
  <si>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</si>
  <si>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</si>
  <si>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</si>
  <si>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</si>
  <si>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</si>
  <si>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</si>
  <si>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</si>
  <si>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</si>
  <si>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</si>
  <si>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</si>
  <si>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</si>
  <si>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</si>
  <si>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</si>
  <si>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</si>
  <si>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</si>
  <si>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</si>
  <si>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</si>
  <si>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</si>
  <si>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</si>
  <si>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</si>
  <si>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</si>
  <si>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</si>
  <si>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</si>
  <si>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</si>
  <si>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</si>
  <si>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</si>
  <si>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</si>
  <si>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</si>
  <si>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</si>
  <si>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</si>
  <si>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</si>
  <si>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</si>
  <si>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</si>
  <si>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</si>
  <si>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</si>
  <si>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</si>
  <si>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</si>
  <si>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</si>
  <si>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</si>
  <si>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</si>
  <si>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</si>
  <si>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</si>
  <si>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</si>
  <si>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</si>
  <si>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</si>
  <si>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</si>
  <si>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</si>
  <si>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</si>
  <si>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</si>
  <si>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</si>
  <si>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</si>
  <si>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</si>
  <si>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</si>
  <si>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</si>
  <si>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</si>
  <si>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</si>
  <si>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</si>
  <si>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</si>
  <si>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</si>
  <si>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</si>
  <si>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</si>
  <si>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</si>
  <si>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</si>
  <si>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</si>
  <si>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</si>
  <si>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</si>
  <si>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</si>
  <si>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</si>
  <si>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</si>
  <si>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</si>
  <si>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</si>
  <si>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</si>
  <si>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</si>
  <si>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</si>
  <si>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</si>
  <si>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</si>
  <si>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</si>
  <si>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</si>
  <si>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</si>
  <si>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</si>
  <si>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</si>
  <si>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</si>
  <si>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</si>
  <si>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</si>
  <si>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</si>
  <si>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</si>
  <si>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</si>
  <si>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</si>
  <si>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</si>
  <si>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</si>
  <si>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</si>
  <si>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</si>
  <si>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</si>
  <si>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</si>
  <si>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</si>
  <si>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</si>
  <si>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</si>
  <si>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</si>
  <si>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</si>
  <si>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</si>
  <si>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</si>
  <si>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</si>
  <si>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</si>
  <si>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</si>
  <si>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</si>
  <si>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</si>
  <si>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</si>
  <si>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</si>
  <si>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</si>
  <si>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</si>
  <si>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</si>
  <si>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</si>
  <si>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</si>
  <si>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</si>
  <si>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</si>
  <si>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</si>
  <si>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</si>
  <si>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</si>
  <si>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</si>
  <si>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</si>
  <si>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</si>
  <si>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</si>
  <si>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</si>
  <si>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</si>
  <si>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</si>
  <si>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</si>
  <si>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</si>
  <si>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</si>
  <si>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</si>
  <si>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</si>
  <si>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</si>
  <si>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</si>
  <si>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</si>
  <si>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</si>
  <si>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</si>
  <si>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</si>
  <si>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</si>
  <si>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</si>
  <si>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</si>
  <si>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</si>
  <si>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</si>
  <si>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</si>
  <si>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</si>
  <si>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</si>
  <si>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</si>
  <si>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</si>
  <si>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</si>
  <si>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</si>
  <si>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</si>
  <si>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</si>
  <si>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</si>
  <si>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</si>
  <si>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</si>
  <si>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</si>
  <si>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</si>
  <si>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</si>
  <si>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</si>
  <si>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</si>
  <si>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</si>
  <si>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</si>
  <si>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</si>
  <si>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</si>
  <si>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</si>
  <si>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</si>
  <si>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</si>
  <si>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</si>
  <si>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</si>
  <si>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</si>
  <si>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</si>
  <si>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</si>
  <si>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</si>
  <si>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</si>
  <si>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</si>
  <si>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</si>
  <si>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</si>
  <si>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</si>
  <si>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</si>
  <si>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</si>
  <si>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</si>
  <si>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</si>
  <si>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</si>
  <si>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</si>
  <si>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</si>
  <si>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</si>
  <si>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</si>
  <si>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</si>
  <si>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</si>
  <si>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</si>
  <si>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</si>
  <si>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</si>
  <si>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</si>
  <si>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</si>
  <si>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</si>
  <si>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</si>
  <si>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</si>
  <si>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</si>
  <si>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</si>
  <si>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</si>
  <si>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</si>
  <si>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</si>
  <si>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</si>
  <si>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</si>
  <si>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</si>
  <si>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</si>
  <si>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</si>
  <si>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</si>
  <si>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</si>
  <si>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</si>
  <si>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</si>
  <si>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</si>
  <si>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</si>
  <si>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</si>
  <si>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</si>
  <si>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</si>
  <si>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</si>
  <si>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</si>
  <si>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</si>
  <si>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</si>
  <si>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</si>
  <si>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</si>
  <si>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</si>
  <si>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</si>
  <si>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</si>
  <si>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</si>
  <si>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</si>
  <si>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</si>
  <si>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</si>
  <si>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</si>
  <si>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</si>
  <si>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</si>
  <si>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</si>
  <si>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</si>
  <si>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</si>
  <si>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</si>
  <si>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</si>
  <si>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</si>
  <si>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</si>
  <si>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</si>
  <si>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</si>
  <si>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</si>
  <si>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</si>
  <si>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</si>
  <si>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</si>
  <si>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</si>
  <si>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</si>
  <si>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</si>
  <si>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</si>
  <si>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</si>
  <si>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</si>
  <si>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</si>
  <si>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</si>
  <si>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</si>
  <si>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</si>
  <si>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</si>
  <si>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</si>
  <si>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</si>
  <si>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</si>
  <si>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</si>
  <si>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</si>
  <si>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</si>
  <si>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</si>
  <si>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</si>
  <si>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</si>
  <si>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</si>
  <si>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</si>
  <si>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</si>
  <si>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</si>
  <si>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</si>
  <si>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</si>
  <si>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</si>
  <si>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</si>
  <si>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</si>
  <si>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</si>
  <si>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</si>
  <si>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</si>
  <si>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</si>
  <si>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</si>
  <si>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</si>
  <si>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</si>
  <si>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</si>
  <si>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</si>
  <si>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</si>
  <si>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</si>
  <si>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</si>
  <si>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</si>
  <si>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</si>
  <si>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</si>
  <si>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</si>
  <si>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</si>
  <si>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</si>
  <si>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</si>
  <si>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</si>
  <si>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</si>
  <si>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</si>
  <si>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</si>
  <si>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</si>
  <si>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</si>
  <si>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</si>
  <si>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</si>
  <si>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</si>
  <si>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</si>
  <si>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</si>
  <si>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</si>
  <si>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</si>
  <si>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</si>
  <si>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</si>
  <si>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</si>
  <si>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</si>
  <si>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</si>
  <si>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</si>
  <si>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</si>
  <si>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</si>
  <si>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</si>
  <si>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</si>
  <si>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</si>
  <si>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</si>
  <si>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</si>
  <si>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</si>
  <si>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</si>
  <si>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</si>
  <si>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</si>
  <si>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</si>
  <si>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</si>
  <si>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</si>
  <si>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</si>
  <si>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</si>
  <si>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</si>
  <si>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</si>
  <si>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</si>
  <si>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</si>
  <si>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</si>
  <si>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</si>
  <si>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</si>
  <si>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</si>
  <si>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</si>
  <si>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</si>
  <si>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</si>
  <si>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</si>
  <si>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</si>
  <si>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</si>
  <si>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</si>
  <si>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</si>
  <si>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</si>
  <si>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</si>
  <si>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</si>
  <si>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</si>
  <si>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</si>
  <si>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</si>
  <si>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</si>
  <si>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</si>
  <si>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</si>
  <si>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</si>
  <si>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</si>
  <si>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</si>
  <si>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</si>
  <si>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</si>
  <si>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</si>
  <si>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</si>
  <si>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</si>
  <si>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</si>
  <si>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</si>
  <si>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</si>
  <si>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</si>
  <si>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</si>
  <si>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</si>
  <si>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</si>
  <si>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</si>
  <si>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</si>
  <si>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</si>
  <si>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</si>
  <si>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</si>
  <si>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</si>
  <si>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</si>
  <si>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</si>
  <si>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</si>
  <si>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</si>
  <si>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</si>
  <si>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</si>
  <si>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</si>
  <si>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</si>
  <si>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</si>
  <si>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</si>
  <si>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</si>
  <si>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</si>
  <si>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</si>
  <si>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</si>
  <si>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</si>
  <si>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</si>
  <si>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</si>
  <si>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</si>
  <si>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</si>
  <si>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</si>
  <si>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</si>
  <si>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</si>
  <si>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</si>
  <si>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</si>
  <si>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</si>
  <si>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</si>
  <si>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</si>
  <si>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</si>
  <si>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</si>
  <si>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</si>
  <si>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</si>
  <si>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</si>
  <si>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</si>
  <si>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</si>
  <si>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</si>
  <si>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</si>
  <si>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</si>
  <si>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</si>
  <si>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</si>
  <si>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</si>
  <si>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</si>
  <si>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</si>
  <si>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</si>
  <si>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</si>
  <si>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</si>
  <si>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</si>
  <si>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</si>
  <si>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</si>
  <si>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</si>
  <si>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</si>
  <si>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</si>
  <si>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</si>
  <si>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</si>
  <si>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</si>
  <si>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</si>
  <si>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</si>
  <si>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</si>
  <si>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</si>
  <si>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</si>
  <si>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</si>
  <si>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</si>
  <si>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</si>
  <si>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</si>
  <si>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</si>
  <si>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</si>
  <si>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</si>
  <si>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</si>
  <si>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</si>
  <si>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</si>
  <si>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</si>
  <si>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</si>
  <si>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</si>
  <si>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</si>
  <si>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</si>
  <si>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</si>
  <si>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</si>
  <si>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</si>
  <si>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</si>
  <si>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</si>
  <si>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</si>
  <si>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</si>
  <si>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</si>
  <si>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</si>
  <si>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</si>
  <si>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</si>
  <si>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</si>
  <si>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</si>
  <si>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</si>
  <si>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</si>
  <si>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</si>
  <si>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</si>
  <si>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</si>
  <si>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</si>
  <si>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</si>
  <si>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</si>
  <si>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</si>
  <si>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</si>
  <si>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</si>
  <si>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</si>
  <si>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</si>
  <si>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</si>
  <si>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</si>
  <si>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</si>
  <si>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</si>
  <si>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</si>
  <si>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</si>
  <si>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</si>
  <si>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</si>
  <si>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</si>
  <si>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</si>
  <si>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</si>
  <si>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</si>
  <si>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</si>
  <si>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</si>
  <si>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</si>
  <si>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</si>
  <si>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</si>
  <si>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</si>
  <si>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</si>
  <si>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</si>
  <si>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</si>
  <si>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</si>
  <si>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</si>
  <si>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</si>
  <si>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</si>
  <si>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</si>
  <si>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</si>
  <si>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</si>
  <si>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</si>
  <si>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</si>
  <si>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</si>
  <si>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</si>
  <si>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</si>
  <si>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</si>
  <si>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</si>
  <si>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</si>
  <si>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</si>
  <si>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</si>
  <si>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</si>
  <si>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</si>
  <si>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</si>
  <si>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</si>
  <si>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</si>
  <si>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</si>
  <si>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</si>
  <si>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</si>
  <si>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</si>
  <si>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</si>
  <si>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</si>
  <si>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</si>
  <si>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</si>
  <si>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</si>
  <si>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</si>
  <si>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</si>
  <si>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</si>
  <si>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</si>
  <si>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</si>
  <si>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</si>
  <si>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</si>
  <si>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</si>
  <si>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</si>
  <si>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</si>
  <si>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</si>
  <si>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</si>
  <si>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</si>
  <si>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</si>
  <si>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</si>
  <si>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</si>
  <si>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</si>
  <si>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</si>
  <si>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</si>
  <si>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</si>
  <si>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</si>
  <si>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</si>
  <si>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</si>
  <si>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</si>
  <si>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</si>
  <si>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</si>
  <si>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</si>
  <si>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</si>
  <si>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</si>
  <si>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</si>
  <si>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</si>
  <si>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</si>
  <si>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</si>
  <si>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</si>
  <si>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</si>
  <si>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</si>
  <si>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</si>
  <si>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</si>
  <si>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</si>
  <si>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</si>
  <si>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</si>
  <si>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</si>
  <si>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</si>
  <si>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</si>
  <si>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</si>
  <si>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</si>
  <si>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</si>
  <si>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</si>
  <si>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</si>
  <si>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</si>
  <si>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</si>
  <si>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</si>
  <si>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</si>
  <si>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</si>
  <si>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</si>
  <si>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</si>
  <si>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</si>
  <si>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</si>
  <si>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</si>
  <si>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</si>
  <si>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</si>
  <si>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</si>
  <si>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</si>
  <si>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</si>
  <si>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</si>
  <si>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</si>
  <si>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</si>
  <si>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</si>
  <si>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</si>
  <si>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</si>
  <si>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</si>
  <si>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</si>
  <si>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</si>
  <si>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</si>
  <si>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</si>
  <si>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</si>
  <si>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</si>
  <si>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</si>
  <si>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</si>
  <si>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</si>
  <si>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</si>
  <si>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</si>
  <si>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</si>
  <si>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</si>
  <si>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</si>
  <si>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</si>
  <si>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</si>
  <si>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</si>
  <si>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</si>
  <si>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</si>
  <si>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</si>
  <si>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</si>
  <si>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</si>
  <si>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</si>
  <si>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</si>
  <si>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</si>
  <si>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</si>
  <si>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</si>
  <si>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</si>
  <si>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</si>
  <si>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</si>
  <si>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</si>
  <si>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</si>
  <si>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</si>
  <si>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</si>
  <si>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</si>
  <si>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</si>
  <si>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</si>
  <si>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</si>
  <si>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</si>
  <si>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</si>
  <si>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</si>
  <si>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</si>
  <si>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</si>
  <si>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</si>
  <si>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</si>
  <si>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</si>
  <si>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</si>
  <si>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</si>
  <si>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</si>
  <si>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</si>
  <si>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</si>
  <si>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</si>
  <si>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</si>
  <si>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</si>
  <si>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</si>
  <si>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</si>
  <si>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</si>
  <si>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</si>
  <si>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</si>
  <si>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</si>
  <si>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</si>
  <si>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</si>
  <si>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</si>
  <si>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</si>
  <si>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</si>
  <si>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</si>
  <si>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</si>
  <si>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</si>
  <si>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</si>
  <si>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</si>
  <si>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</si>
  <si>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</si>
  <si>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</si>
  <si>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</si>
  <si>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</si>
  <si>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</si>
  <si>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</si>
  <si>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</si>
  <si>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</si>
  <si>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</si>
  <si>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</si>
  <si>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</si>
  <si>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</si>
  <si>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</si>
  <si>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</si>
  <si>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</si>
  <si>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</si>
  <si>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</si>
  <si>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</si>
  <si>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</si>
  <si>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</si>
  <si>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</si>
  <si>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</si>
  <si>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</si>
  <si>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</si>
  <si>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</si>
  <si>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</si>
  <si>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</si>
  <si>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</si>
  <si>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</si>
  <si>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</si>
  <si>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</si>
  <si>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</si>
  <si>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</si>
  <si>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</si>
  <si>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</si>
  <si>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</si>
  <si>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</si>
  <si>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</si>
  <si>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</si>
  <si>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</si>
  <si>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</si>
  <si>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</si>
  <si>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</si>
  <si>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</si>
  <si>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</si>
  <si>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</si>
  <si>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</si>
  <si>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</si>
  <si>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</si>
  <si>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</si>
  <si>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</si>
  <si>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</si>
  <si>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</si>
  <si>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</si>
  <si>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</si>
  <si>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</si>
  <si>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</si>
  <si>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</si>
  <si>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</si>
  <si>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</si>
  <si>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</si>
  <si>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</si>
  <si>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</si>
  <si>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</si>
  <si>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</si>
  <si>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</si>
  <si>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</si>
  <si>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</si>
  <si>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</si>
  <si>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</si>
  <si>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</si>
  <si>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</si>
  <si>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</si>
  <si>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</si>
  <si>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</si>
  <si>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</si>
  <si>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</si>
  <si>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</si>
  <si>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</si>
  <si>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</si>
  <si>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</si>
  <si>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</si>
  <si>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</si>
  <si>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</si>
  <si>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</si>
  <si>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</si>
  <si>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</si>
  <si>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</si>
  <si>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</si>
  <si>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</si>
  <si>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</si>
  <si>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</si>
  <si>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</si>
  <si>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</si>
  <si>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</si>
  <si>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</si>
  <si>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</si>
  <si>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</si>
  <si>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</si>
  <si>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</si>
  <si>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</si>
  <si>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</si>
  <si>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</si>
  <si>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</si>
  <si>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</si>
  <si>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</si>
  <si>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</si>
  <si>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</si>
  <si>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</si>
  <si>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</si>
  <si>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</si>
  <si>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</si>
  <si>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</si>
  <si>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</si>
  <si>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</si>
  <si>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</si>
  <si>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</si>
  <si>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</si>
  <si>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</si>
  <si>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</si>
  <si>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</si>
  <si>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</si>
  <si>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</si>
  <si>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</si>
  <si>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</si>
  <si>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</si>
  <si>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</si>
  <si>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</si>
  <si>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</si>
  <si>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</si>
  <si>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</si>
  <si>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</si>
  <si>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</si>
  <si>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</si>
  <si>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</si>
  <si>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</si>
  <si>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</si>
  <si>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</si>
  <si>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</si>
  <si>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</si>
  <si>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</si>
  <si>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</si>
  <si>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</si>
  <si>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</si>
  <si>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</si>
  <si>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</si>
  <si>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</si>
  <si>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</si>
  <si>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</si>
  <si>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</si>
  <si>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</si>
  <si>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</si>
  <si>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</si>
  <si>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</si>
  <si>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</si>
  <si>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</si>
  <si>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</si>
  <si>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</si>
  <si>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</si>
  <si>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</si>
  <si>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</si>
  <si>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</si>
  <si>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</si>
  <si>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</si>
  <si>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</si>
  <si>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</si>
  <si>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</si>
  <si>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</si>
  <si>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</si>
  <si>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</si>
  <si>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</si>
  <si>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</si>
  <si>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</si>
  <si>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</si>
  <si>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</si>
  <si>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</si>
  <si>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</si>
  <si>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</si>
  <si>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</si>
  <si>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</si>
  <si>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</si>
  <si>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</si>
  <si>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</si>
  <si>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</si>
  <si>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</si>
  <si>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</si>
  <si>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</si>
  <si>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</si>
  <si>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</si>
  <si>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</si>
  <si>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</si>
  <si>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</si>
  <si>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</si>
  <si>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</si>
  <si>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</si>
  <si>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</si>
  <si>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</si>
  <si>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</si>
  <si>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</si>
  <si>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</si>
  <si>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</si>
  <si>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</si>
  <si>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</si>
  <si>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</si>
  <si>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</si>
  <si>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</si>
  <si>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</si>
  <si>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</si>
  <si>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</si>
  <si>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</si>
  <si>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</si>
  <si>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</si>
  <si>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</si>
  <si>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</si>
  <si>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</si>
  <si>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</si>
  <si>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</si>
  <si>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</si>
  <si>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</si>
  <si>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</si>
  <si>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</si>
  <si>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</si>
  <si>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</si>
  <si>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</si>
  <si>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</si>
  <si>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</si>
  <si>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</si>
  <si>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</si>
  <si>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</si>
  <si>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</si>
  <si>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</si>
  <si>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</si>
  <si>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</si>
  <si>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</si>
  <si>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</si>
  <si>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</si>
  <si>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</si>
  <si>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</si>
  <si>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</si>
  <si>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</si>
  <si>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</si>
  <si>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</si>
  <si>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</si>
  <si>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</si>
  <si>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</si>
  <si>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</si>
  <si>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</si>
  <si>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</si>
  <si>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</si>
  <si>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</si>
  <si>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</si>
  <si>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</si>
  <si>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</si>
  <si>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</si>
  <si>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</si>
  <si>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</si>
  <si>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</si>
  <si>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</si>
  <si>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</si>
  <si>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</si>
  <si>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</si>
  <si>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</si>
  <si>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</si>
  <si>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</si>
  <si>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</si>
  <si>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</si>
  <si>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</si>
  <si>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</si>
  <si>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</si>
  <si>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</si>
  <si>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</si>
  <si>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</si>
  <si>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</si>
  <si>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</si>
  <si>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</si>
  <si>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</si>
  <si>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</si>
  <si>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</si>
  <si>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</si>
  <si>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</si>
  <si>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</si>
  <si>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</si>
  <si>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</si>
  <si>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</si>
  <si>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</si>
  <si>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</si>
  <si>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</si>
  <si>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</si>
  <si>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</si>
  <si>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</si>
  <si>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</si>
  <si>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</si>
  <si>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</si>
  <si>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</si>
  <si>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</si>
  <si>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</si>
  <si>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</si>
  <si>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</si>
  <si>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</si>
  <si>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</si>
  <si>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</si>
  <si>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</si>
  <si>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</si>
  <si>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</si>
  <si>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</si>
  <si>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</si>
  <si>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</si>
  <si>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</si>
  <si>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</si>
  <si>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</si>
  <si>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</si>
  <si>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</si>
  <si>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</si>
  <si>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</si>
  <si>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</si>
  <si>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</si>
  <si>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</si>
  <si>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</si>
  <si>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</si>
  <si>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</si>
  <si>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</si>
  <si>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</si>
  <si>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</si>
  <si>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</si>
  <si>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</si>
  <si>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</si>
  <si>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</si>
  <si>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</si>
  <si>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</si>
  <si>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</si>
  <si>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</si>
  <si>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</si>
  <si>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</si>
  <si>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</si>
  <si>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</si>
  <si>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</si>
  <si>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</si>
  <si>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</si>
  <si>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</si>
  <si>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</si>
  <si>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</si>
  <si>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</si>
  <si>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</si>
  <si>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</si>
  <si>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</si>
  <si>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</si>
  <si>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</si>
  <si>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</si>
  <si>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</si>
  <si>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</si>
  <si>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</si>
  <si>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</si>
  <si>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</si>
  <si>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</si>
  <si>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</si>
  <si>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</si>
  <si>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</si>
  <si>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</si>
  <si>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</si>
  <si>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</si>
  <si>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</si>
  <si>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</si>
  <si>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</si>
  <si>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</si>
  <si>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</si>
  <si>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</si>
  <si>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</si>
  <si>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</si>
  <si>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</si>
  <si>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</si>
  <si>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</si>
  <si>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</si>
  <si>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</si>
  <si>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</si>
  <si>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</si>
  <si>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</si>
  <si>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</si>
  <si>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</si>
  <si>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</si>
  <si>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</si>
  <si>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</si>
  <si>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</si>
  <si>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</si>
  <si>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</si>
  <si>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</si>
  <si>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</si>
  <si>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</si>
  <si>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</si>
  <si>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</si>
  <si>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</si>
  <si>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</si>
  <si>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</si>
  <si>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</si>
  <si>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</si>
  <si>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</si>
  <si>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</si>
  <si>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</si>
  <si>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</si>
  <si>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</si>
  <si>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</si>
  <si>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</si>
  <si>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</si>
  <si>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</si>
  <si>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</si>
  <si>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</si>
  <si>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</si>
  <si>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</si>
  <si>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</si>
  <si>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</si>
  <si>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</si>
  <si>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</si>
  <si>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</si>
  <si>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</si>
  <si>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</si>
  <si>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</si>
  <si>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</si>
  <si>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</si>
  <si>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</si>
  <si>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</si>
  <si>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</si>
  <si>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</si>
  <si>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</si>
  <si>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</si>
  <si>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</si>
  <si>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</si>
  <si>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</si>
  <si>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</si>
  <si>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</si>
  <si>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</si>
  <si>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</si>
  <si>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</si>
  <si>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</si>
  <si>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</si>
  <si>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</si>
  <si>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</si>
  <si>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</si>
  <si>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</si>
  <si>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</si>
  <si>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</si>
  <si>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</si>
  <si>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</si>
  <si>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</si>
  <si>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</si>
  <si>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</si>
  <si>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</si>
  <si>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</si>
  <si>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</si>
  <si>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</si>
  <si>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</si>
  <si>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</si>
  <si>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</si>
  <si>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</si>
  <si>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</si>
  <si>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</si>
  <si>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</si>
  <si>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</si>
  <si>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</si>
  <si>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</si>
  <si>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</si>
  <si>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</si>
  <si>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</si>
  <si>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</si>
  <si>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</si>
  <si>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</si>
  <si>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</si>
  <si>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</si>
  <si>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</si>
  <si>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</si>
  <si>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</si>
  <si>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</si>
  <si>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</si>
  <si>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</si>
  <si>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</si>
  <si>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</si>
  <si>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</si>
  <si>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</si>
  <si>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</si>
  <si>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</si>
  <si>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</si>
  <si>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</si>
  <si>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</si>
  <si>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</si>
  <si>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</si>
  <si>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</si>
  <si>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</si>
  <si>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</si>
  <si>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</si>
  <si>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</si>
  <si>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</si>
  <si>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</si>
  <si>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</si>
  <si>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</si>
  <si>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</si>
  <si>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</si>
  <si>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</si>
  <si>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</si>
  <si>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</si>
  <si>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</si>
  <si>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</si>
  <si>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</si>
  <si>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</si>
  <si>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</si>
  <si>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</si>
  <si>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</si>
  <si>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</si>
  <si>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</si>
  <si>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</si>
  <si>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</si>
  <si>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</si>
  <si>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</si>
  <si>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</si>
  <si>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</si>
  <si>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</si>
  <si>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</si>
  <si>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</si>
  <si>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</si>
  <si>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</si>
  <si>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</si>
  <si>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</si>
  <si>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</si>
  <si>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</si>
  <si>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</si>
  <si>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</si>
  <si>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</si>
  <si>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</si>
  <si>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</si>
  <si>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</si>
  <si>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</si>
  <si>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</si>
  <si>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</si>
  <si>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</si>
  <si>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</si>
  <si>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</si>
  <si>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</si>
  <si>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</si>
  <si>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</si>
  <si>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</si>
  <si>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</si>
  <si>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</si>
  <si>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</si>
  <si>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</si>
  <si>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</si>
  <si>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</si>
  <si>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</si>
  <si>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</si>
  <si>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</si>
  <si>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</si>
  <si>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</si>
  <si>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</si>
  <si>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</si>
  <si>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</si>
  <si>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</si>
  <si>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</si>
  <si>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</si>
  <si>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</si>
  <si>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</si>
  <si>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</si>
  <si>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</si>
  <si>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</si>
  <si>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</si>
  <si>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</si>
  <si>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</si>
  <si>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</si>
  <si>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</si>
  <si>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</si>
  <si>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</si>
  <si>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</si>
  <si>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</si>
  <si>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</si>
  <si>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</si>
  <si>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</si>
  <si>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</si>
  <si>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</si>
  <si>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</si>
  <si>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</si>
  <si>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</si>
  <si>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</si>
  <si>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</si>
  <si>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</si>
  <si>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</si>
  <si>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</si>
  <si>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</si>
  <si>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</si>
  <si>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</si>
  <si>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</si>
  <si>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</si>
  <si>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</si>
  <si>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</si>
  <si>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</si>
  <si>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</si>
  <si>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</si>
  <si>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</si>
  <si>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</si>
  <si>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</si>
  <si>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</si>
  <si>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</si>
  <si>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</si>
  <si>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</si>
  <si>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</si>
  <si>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</si>
  <si>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</si>
  <si>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</si>
  <si>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</si>
  <si>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</si>
  <si>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</si>
  <si>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</si>
  <si>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</si>
  <si>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</si>
  <si>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</si>
  <si>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</si>
  <si>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</si>
  <si>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</si>
  <si>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</si>
  <si>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</si>
  <si>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</si>
  <si>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</si>
  <si>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</si>
  <si>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</si>
  <si>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</si>
  <si>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</si>
  <si>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</si>
  <si>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</si>
  <si>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</si>
  <si>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</si>
  <si>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</si>
  <si>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</si>
  <si>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</si>
  <si>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</si>
  <si>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</si>
  <si>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</si>
  <si>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</si>
  <si>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</si>
  <si>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</si>
  <si>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</si>
  <si>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</si>
  <si>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</si>
  <si>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</si>
  <si>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</si>
  <si>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</si>
  <si>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</si>
  <si>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</si>
  <si>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</si>
  <si>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</si>
  <si>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</si>
  <si>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</si>
  <si>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</si>
  <si>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</si>
  <si>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</si>
  <si>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</si>
  <si>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</si>
  <si>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</si>
  <si>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</si>
  <si>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</si>
  <si>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</si>
  <si>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</si>
  <si>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</si>
  <si>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</si>
  <si>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</si>
  <si>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</si>
  <si>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</si>
  <si>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</si>
  <si>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</si>
  <si>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</si>
  <si>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</si>
  <si>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</si>
  <si>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</si>
  <si>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</si>
  <si>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</si>
  <si>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</si>
  <si>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</si>
  <si>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</si>
  <si>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</si>
  <si>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</si>
  <si>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</si>
  <si>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</si>
  <si>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</si>
  <si>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</si>
  <si>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</si>
  <si>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</si>
  <si>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</si>
  <si>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</si>
  <si>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</si>
  <si>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</si>
  <si>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</si>
  <si>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</si>
  <si>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</si>
  <si>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</si>
  <si>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</si>
  <si>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</si>
  <si>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</si>
  <si>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</si>
  <si>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</si>
  <si>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</si>
  <si>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</si>
  <si>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</si>
  <si>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</si>
  <si>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</si>
  <si>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</si>
  <si>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</si>
  <si>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</si>
  <si>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</si>
  <si>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</si>
  <si>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</si>
  <si>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</si>
  <si>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</si>
  <si>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</si>
  <si>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</si>
  <si>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</si>
  <si>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</si>
  <si>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</si>
  <si>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</si>
  <si>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</si>
  <si>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</si>
  <si>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</si>
  <si>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</si>
  <si>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</si>
  <si>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</si>
  <si>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</si>
  <si>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</si>
  <si>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</si>
  <si>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</si>
  <si>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</si>
  <si>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</si>
  <si>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</si>
  <si>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</si>
  <si>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</si>
  <si>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</si>
  <si>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</si>
  <si>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</si>
  <si>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</si>
  <si>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</si>
  <si>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</si>
  <si>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</si>
  <si>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</si>
  <si>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</si>
  <si>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</si>
  <si>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</si>
  <si>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</si>
  <si>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</si>
  <si>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</si>
  <si>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</si>
  <si>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</si>
  <si>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</si>
  <si>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</si>
  <si>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</si>
  <si>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</si>
  <si>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</si>
  <si>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</si>
  <si>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</si>
  <si>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</si>
  <si>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</si>
  <si>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</si>
  <si>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</si>
  <si>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</si>
  <si>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</si>
  <si>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</si>
  <si>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</si>
  <si>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</si>
  <si>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</si>
  <si>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</si>
  <si>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</si>
  <si>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</si>
  <si>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</si>
  <si>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</si>
  <si>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</si>
  <si>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</si>
  <si>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</si>
  <si>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</si>
  <si>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</si>
  <si>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</si>
  <si>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</si>
  <si>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</si>
  <si>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</si>
  <si>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</si>
  <si>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</si>
  <si>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</si>
  <si>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</si>
  <si>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</si>
  <si>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</si>
  <si>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</si>
  <si>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</si>
  <si>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</si>
  <si>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</si>
  <si>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</si>
  <si>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</si>
  <si>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</si>
  <si>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</si>
  <si>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</si>
  <si>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</si>
  <si>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</si>
  <si>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</si>
  <si>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</si>
  <si>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</si>
  <si>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</si>
  <si>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</si>
  <si>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</si>
  <si>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</si>
  <si>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</si>
  <si>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</si>
  <si>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</si>
  <si>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</si>
  <si>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</si>
  <si>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</si>
  <si>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</si>
  <si>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</si>
  <si>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</si>
  <si>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</si>
  <si>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</si>
  <si>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</si>
  <si>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</si>
  <si>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</si>
  <si>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</si>
  <si>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</si>
  <si>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</si>
  <si>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</si>
  <si>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</si>
  <si>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</si>
  <si>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</si>
  <si>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</si>
  <si>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</si>
  <si>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</si>
  <si>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</si>
  <si>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</si>
  <si>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</si>
  <si>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</si>
  <si>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</si>
  <si>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</si>
  <si>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</si>
  <si>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</si>
  <si>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</si>
  <si>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</si>
  <si>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</si>
  <si>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</si>
  <si>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</si>
  <si>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</si>
  <si>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</si>
  <si>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</si>
  <si>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</si>
  <si>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</si>
  <si>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</si>
  <si>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</si>
  <si>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</si>
  <si>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</si>
  <si>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</si>
  <si>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</si>
  <si>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</si>
  <si>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</si>
  <si>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</si>
  <si>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</si>
  <si>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</si>
  <si>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</si>
  <si>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</si>
  <si>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</si>
  <si>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</si>
  <si>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</si>
  <si>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</si>
  <si>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</si>
  <si>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</si>
  <si>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</si>
  <si>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</si>
  <si>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</si>
  <si>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</si>
  <si>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</si>
  <si>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</si>
  <si>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</si>
  <si>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</si>
  <si>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</si>
  <si>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</si>
  <si>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</si>
  <si>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</si>
  <si>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</si>
  <si>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</si>
  <si>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</si>
  <si>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</si>
  <si>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</si>
  <si>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</si>
  <si>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</si>
  <si>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</si>
  <si>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</si>
  <si>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</si>
  <si>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</si>
  <si>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</si>
  <si>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</si>
  <si>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</si>
  <si>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</si>
  <si>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</si>
  <si>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</si>
  <si>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</si>
  <si>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</si>
  <si>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</si>
  <si>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</si>
  <si>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</si>
  <si>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</si>
  <si>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</si>
  <si>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</si>
  <si>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</si>
  <si>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</si>
  <si>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</si>
  <si>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</si>
  <si>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</si>
  <si>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</si>
  <si>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</si>
  <si>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</si>
  <si>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</si>
  <si>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</si>
  <si>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</si>
  <si>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</si>
  <si>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</si>
  <si>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</si>
  <si>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</si>
  <si>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</si>
  <si>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</si>
  <si>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</si>
  <si>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</si>
  <si>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</si>
  <si>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</si>
  <si>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</si>
  <si>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</si>
  <si>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</si>
  <si>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</si>
  <si>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</si>
  <si>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</si>
  <si>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</si>
  <si>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</si>
  <si>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</si>
  <si>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</si>
  <si>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</si>
  <si>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</si>
  <si>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</si>
  <si>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</si>
  <si>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</si>
  <si>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</si>
  <si>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</si>
  <si>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</si>
  <si>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</si>
  <si>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</si>
  <si>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</si>
  <si>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</si>
  <si>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</si>
  <si>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</si>
  <si>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</si>
  <si>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</si>
  <si>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</si>
  <si>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</si>
  <si>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</si>
  <si>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</si>
  <si>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</si>
  <si>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</si>
  <si>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</si>
  <si>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</si>
  <si>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</si>
  <si>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</si>
  <si>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</si>
  <si>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</si>
  <si>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</si>
  <si>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</si>
  <si>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</si>
  <si>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</si>
  <si>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</si>
  <si>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</si>
  <si>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</si>
  <si>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</si>
  <si>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</si>
  <si>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</si>
  <si>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</si>
  <si>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</si>
  <si>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</si>
  <si>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</si>
  <si>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</si>
  <si>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</si>
  <si>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</si>
  <si>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</si>
  <si>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</si>
  <si>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</si>
  <si>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</si>
  <si>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</si>
  <si>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</si>
  <si>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</si>
  <si>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</si>
  <si>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</si>
  <si>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</si>
  <si>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</si>
  <si>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</si>
  <si>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</si>
  <si>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</si>
  <si>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</si>
  <si>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</si>
  <si>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</si>
  <si>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</si>
  <si>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</si>
  <si>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</si>
  <si>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</si>
  <si>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</si>
  <si>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</si>
  <si>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</si>
  <si>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</si>
  <si>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</si>
  <si>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</si>
  <si>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</si>
  <si>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</si>
  <si>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</si>
  <si>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</si>
  <si>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</si>
  <si>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</si>
  <si>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</si>
  <si>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</si>
  <si>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</si>
  <si>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</si>
  <si>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</si>
  <si>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</si>
  <si>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</si>
  <si>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</si>
  <si>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</si>
  <si>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</si>
  <si>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</si>
  <si>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</si>
  <si>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</si>
  <si>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</si>
  <si>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</si>
  <si>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</si>
  <si>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</si>
  <si>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</si>
  <si>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</si>
  <si>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</si>
  <si>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</si>
  <si>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</si>
  <si>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</si>
  <si>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</si>
  <si>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</si>
  <si>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</si>
  <si>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</si>
  <si>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</si>
  <si>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</si>
  <si>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</si>
  <si>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</si>
  <si>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</si>
  <si>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</si>
  <si>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</si>
  <si>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</si>
  <si>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</si>
  <si>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</si>
  <si>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</si>
  <si>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</si>
  <si>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</si>
  <si>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</si>
  <si>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</si>
  <si>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</si>
  <si>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</si>
  <si>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</si>
  <si>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</si>
  <si>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</si>
  <si>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</si>
  <si>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</si>
  <si>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</si>
  <si>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</si>
  <si>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</si>
  <si>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</si>
  <si>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</si>
  <si>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</si>
  <si>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</si>
  <si>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</si>
  <si>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</si>
  <si>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</si>
  <si>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</si>
  <si>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</si>
  <si>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</si>
  <si>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</si>
  <si>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</si>
  <si>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</si>
  <si>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</si>
  <si>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</si>
  <si>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</si>
  <si>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</si>
  <si>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</si>
  <si>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</si>
  <si>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</si>
  <si>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</si>
  <si>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</si>
  <si>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</si>
  <si>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</si>
  <si>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</si>
  <si>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</si>
  <si>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</si>
  <si>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</si>
  <si>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</si>
  <si>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</si>
  <si>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</si>
  <si>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</si>
  <si>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</si>
  <si>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</si>
  <si>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</si>
  <si>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</si>
  <si>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</si>
  <si>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</si>
  <si>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</si>
  <si>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</si>
  <si>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</si>
  <si>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</si>
  <si>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</si>
  <si>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</si>
  <si>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</si>
  <si>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</si>
  <si>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</si>
  <si>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</si>
  <si>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</si>
  <si>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</si>
  <si>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</si>
  <si>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</si>
  <si>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</si>
  <si>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</si>
  <si>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</si>
  <si>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</si>
  <si>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</si>
  <si>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</si>
  <si>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</si>
  <si>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</si>
  <si>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</si>
  <si>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</si>
  <si>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</si>
  <si>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</si>
  <si>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</si>
  <si>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</si>
  <si>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</si>
  <si>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</si>
  <si>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</si>
  <si>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</si>
  <si>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</si>
  <si>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</si>
  <si>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</si>
  <si>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</si>
  <si>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</si>
  <si>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</si>
  <si>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</si>
  <si>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</si>
  <si>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</si>
  <si>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</si>
  <si>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</si>
  <si>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</si>
  <si>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</si>
  <si>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</si>
  <si>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</si>
  <si>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</si>
  <si>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</si>
  <si>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</si>
  <si>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</si>
  <si>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</si>
  <si>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</si>
  <si>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</si>
  <si>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</si>
  <si>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</si>
  <si>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</si>
  <si>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</si>
  <si>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</si>
  <si>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</si>
  <si>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</si>
  <si>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</si>
  <si>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</si>
  <si>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</si>
  <si>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</si>
  <si>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</si>
  <si>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</si>
  <si>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</si>
  <si>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</si>
  <si>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</si>
  <si>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</si>
  <si>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</si>
  <si>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</si>
  <si>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</si>
  <si>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</si>
  <si>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</si>
  <si>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</si>
  <si>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</si>
  <si>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</si>
  <si>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</si>
  <si>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</si>
  <si>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</si>
  <si>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</si>
  <si>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</si>
  <si>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</si>
  <si>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</si>
  <si>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</si>
  <si>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</si>
  <si>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</si>
  <si>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</si>
  <si>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</si>
  <si>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</si>
  <si>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</si>
  <si>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</si>
  <si>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</si>
  <si>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</si>
  <si>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</si>
  <si>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</si>
  <si>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</si>
  <si>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</si>
  <si>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</si>
  <si>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</si>
  <si>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</si>
  <si>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</si>
  <si>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</si>
  <si>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</si>
  <si>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</si>
  <si>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</si>
  <si>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</si>
  <si>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</si>
  <si>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</si>
  <si>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</si>
  <si>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</si>
  <si>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</si>
  <si>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</si>
  <si>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</si>
  <si>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</si>
  <si>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</si>
  <si>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</si>
  <si>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</si>
  <si>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</si>
  <si>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</si>
  <si>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</si>
  <si>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</si>
  <si>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</si>
  <si>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</si>
  <si>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</si>
  <si>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</si>
  <si>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</si>
  <si>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</si>
  <si>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</si>
  <si>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</si>
  <si>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</si>
  <si>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</si>
  <si>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</si>
  <si>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</si>
  <si>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</si>
  <si>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</si>
  <si>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</si>
  <si>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</si>
  <si>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</si>
  <si>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</si>
  <si>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</si>
  <si>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</si>
  <si>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</si>
  <si>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</si>
  <si>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</si>
  <si>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</si>
  <si>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</si>
  <si>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</si>
  <si>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</si>
  <si>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</si>
  <si>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</si>
  <si>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</si>
  <si>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</si>
  <si>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</si>
  <si>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</si>
  <si>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</si>
  <si>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</si>
  <si>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</si>
  <si>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</si>
  <si>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</si>
  <si>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</si>
  <si>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</si>
  <si>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</si>
  <si>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</si>
  <si>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</si>
  <si>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</si>
  <si>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</si>
  <si>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</si>
  <si>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</si>
  <si>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</si>
  <si>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</si>
  <si>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</si>
  <si>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</si>
  <si>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</si>
  <si>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</si>
  <si>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</si>
  <si>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</si>
  <si>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</si>
  <si>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</si>
  <si>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</si>
  <si>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</si>
  <si>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</si>
  <si>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</si>
  <si>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</si>
  <si>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</si>
  <si>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</si>
  <si>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</si>
  <si>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</si>
  <si>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</si>
  <si>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</si>
  <si>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</si>
  <si>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</si>
  <si>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</si>
  <si>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</si>
  <si>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</si>
  <si>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</si>
  <si>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</si>
  <si>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</si>
  <si>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</si>
  <si>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</si>
  <si>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</si>
  <si>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</si>
  <si>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</si>
  <si>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</si>
  <si>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</si>
  <si>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</si>
  <si>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</si>
  <si>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</si>
  <si>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</si>
  <si>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</si>
  <si>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</si>
  <si>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</si>
  <si>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</si>
  <si>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</si>
  <si>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</si>
  <si>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</si>
  <si>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</si>
  <si>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</si>
  <si>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</si>
  <si>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</si>
  <si>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</si>
  <si>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</si>
  <si>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</si>
  <si>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</si>
  <si>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</si>
  <si>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</si>
  <si>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</si>
  <si>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</si>
  <si>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</si>
  <si>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</si>
  <si>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</si>
  <si>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</si>
  <si>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</si>
  <si>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</si>
  <si>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</si>
  <si>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</si>
  <si>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</si>
  <si>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</si>
  <si>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</si>
  <si>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</si>
  <si>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</si>
  <si>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</si>
  <si>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</si>
  <si>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</si>
  <si>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</si>
  <si>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</si>
  <si>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</si>
  <si>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</si>
  <si>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</si>
  <si>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</si>
  <si>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</si>
  <si>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</si>
  <si>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</si>
  <si>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</si>
  <si>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</si>
  <si>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</si>
  <si>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</si>
  <si>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</si>
  <si>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</si>
  <si>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</si>
  <si>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</si>
  <si>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</si>
  <si>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</si>
  <si>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</si>
  <si>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</si>
  <si>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</si>
  <si>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</si>
  <si>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</si>
  <si>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</si>
  <si>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</si>
  <si>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</si>
  <si>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</si>
  <si>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</si>
  <si>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</si>
  <si>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</si>
  <si>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</si>
  <si>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</si>
  <si>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</si>
  <si>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</si>
  <si>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</si>
  <si>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</si>
  <si>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</si>
  <si>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</si>
  <si>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</si>
  <si>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</si>
  <si>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</si>
  <si>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</si>
  <si>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</si>
  <si>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</si>
  <si>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</si>
  <si>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</si>
  <si>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</si>
  <si>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</si>
  <si>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</si>
  <si>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</si>
  <si>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</si>
  <si>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</si>
  <si>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</si>
  <si>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</si>
  <si>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</si>
  <si>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</si>
  <si>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</si>
  <si>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</si>
  <si>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</si>
  <si>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</si>
  <si>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</si>
  <si>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</si>
  <si>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</si>
  <si>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</si>
  <si>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</si>
  <si>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</si>
  <si>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</si>
  <si>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</si>
  <si>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</si>
  <si>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</si>
  <si>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</si>
  <si>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</si>
  <si>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</si>
  <si>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</si>
  <si>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</si>
  <si>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</si>
  <si>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</si>
  <si>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</si>
  <si>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</si>
  <si>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</si>
  <si>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</si>
  <si>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</si>
  <si>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</si>
  <si>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</si>
  <si>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</si>
  <si>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</si>
  <si>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</si>
  <si>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</si>
  <si>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</si>
  <si>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</si>
  <si>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</si>
  <si>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</si>
  <si>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</si>
  <si>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</si>
  <si>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</si>
  <si>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</si>
  <si>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</si>
  <si>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</si>
  <si>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</si>
  <si>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</si>
  <si>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</si>
  <si>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</si>
  <si>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</si>
  <si>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</si>
  <si>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</si>
  <si>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</si>
  <si>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</si>
  <si>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</si>
  <si>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</si>
  <si>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</si>
  <si>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</si>
  <si>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</si>
  <si>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</si>
  <si>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</si>
  <si>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</si>
  <si>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</si>
  <si>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</si>
  <si>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</si>
  <si>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</si>
  <si>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</si>
  <si>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</si>
  <si>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</si>
  <si>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</si>
  <si>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</si>
  <si>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</si>
  <si>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</si>
  <si>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</si>
  <si>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</si>
  <si>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</si>
  <si>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</si>
  <si>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</si>
  <si>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</si>
  <si>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</si>
  <si>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</si>
  <si>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</si>
  <si>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</si>
  <si>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</si>
  <si>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</si>
  <si>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</si>
  <si>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</si>
  <si>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</si>
  <si>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</si>
  <si>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</si>
  <si>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</si>
  <si>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</si>
  <si>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</si>
  <si>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</si>
  <si>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</si>
  <si>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</si>
  <si>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</si>
  <si>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</si>
  <si>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</si>
  <si>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</si>
  <si>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</si>
  <si>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</si>
  <si>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</si>
  <si>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</si>
  <si>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</si>
  <si>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</si>
  <si>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</si>
  <si>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</si>
  <si>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</si>
  <si>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</si>
  <si>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</si>
  <si>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</si>
  <si>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</si>
  <si>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</si>
  <si>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</si>
  <si>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</si>
  <si>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</si>
  <si>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</si>
  <si>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</si>
  <si>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</si>
  <si>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</si>
  <si>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</si>
  <si>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</si>
  <si>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</si>
  <si>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</si>
  <si>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</si>
  <si>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</si>
  <si>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</si>
  <si>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</si>
  <si>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</si>
  <si>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</si>
  <si>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</si>
  <si>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</si>
  <si>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</si>
  <si>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</si>
  <si>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</si>
  <si>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</si>
  <si>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</si>
  <si>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</si>
  <si>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</si>
  <si>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</si>
  <si>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</si>
  <si>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</si>
  <si>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</si>
  <si>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</si>
  <si>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</si>
  <si>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</si>
  <si>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</si>
  <si>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</si>
  <si>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</si>
  <si>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</si>
  <si>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</si>
  <si>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</si>
  <si>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</si>
  <si>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</si>
  <si>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</si>
  <si>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</si>
  <si>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</si>
  <si>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</si>
  <si>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</si>
  <si>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</si>
  <si>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</si>
  <si>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</si>
  <si>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</si>
  <si>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</si>
  <si>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</si>
  <si>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</si>
  <si>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</si>
  <si>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</si>
  <si>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</si>
  <si>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</si>
  <si>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</si>
  <si>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</si>
  <si>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</si>
  <si>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</si>
  <si>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</si>
  <si>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</si>
  <si>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</si>
  <si>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</si>
  <si>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</si>
  <si>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</si>
  <si>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</si>
  <si>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</si>
  <si>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</si>
  <si>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</si>
  <si>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</si>
  <si>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</si>
  <si>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</si>
  <si>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</si>
  <si>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</si>
  <si>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</si>
  <si>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</si>
  <si>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</si>
  <si>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</si>
  <si>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</si>
  <si>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</si>
  <si>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</si>
  <si>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</si>
  <si>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</si>
  <si>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</si>
  <si>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</si>
  <si>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</si>
  <si>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</si>
  <si>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</si>
  <si>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</si>
  <si>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</si>
  <si>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</si>
  <si>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</si>
  <si>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</si>
  <si>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</si>
  <si>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</si>
  <si>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</si>
  <si>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</si>
  <si>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</si>
  <si>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</si>
  <si>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</si>
  <si>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</si>
  <si>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</si>
  <si>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</si>
  <si>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</si>
  <si>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</si>
  <si>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</si>
  <si>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</si>
  <si>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</si>
  <si>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</si>
  <si>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</si>
  <si>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</si>
  <si>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</si>
  <si>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</si>
  <si>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</si>
  <si>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</si>
  <si>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</si>
  <si>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</si>
  <si>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</si>
  <si>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</si>
  <si>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</si>
  <si>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</si>
  <si>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</si>
  <si>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</si>
  <si>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</si>
  <si>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</si>
  <si>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</si>
  <si>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</si>
  <si>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</si>
  <si>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</si>
  <si>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</si>
  <si>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</si>
  <si>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</si>
  <si>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</si>
  <si>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</si>
  <si>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</si>
  <si>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</si>
  <si>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</si>
  <si>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</si>
  <si>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</si>
  <si>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</si>
  <si>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</si>
  <si>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</si>
  <si>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</si>
  <si>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</si>
  <si>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</si>
  <si>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</si>
  <si>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</si>
  <si>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</si>
  <si>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</si>
  <si>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</si>
  <si>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</si>
  <si>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</si>
  <si>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</si>
  <si>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</si>
  <si>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</si>
  <si>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</si>
  <si>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</si>
  <si>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</si>
  <si>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</si>
  <si>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</si>
  <si>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</si>
  <si>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</si>
  <si>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</si>
  <si>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</si>
  <si>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</si>
  <si>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</si>
  <si>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</si>
  <si>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</si>
  <si>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</si>
  <si>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</si>
  <si>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</si>
  <si>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</si>
  <si>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</si>
  <si>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</si>
  <si>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</si>
  <si>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</si>
  <si>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</si>
  <si>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</si>
  <si>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</si>
  <si>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</si>
  <si>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</si>
  <si>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</si>
  <si>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</si>
  <si>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</si>
  <si>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</si>
  <si>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</si>
  <si>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</si>
  <si>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</si>
  <si>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</si>
  <si>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</si>
  <si>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</si>
  <si>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</si>
  <si>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</si>
  <si>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</si>
  <si>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</si>
  <si>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</si>
  <si>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</si>
  <si>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</si>
  <si>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</si>
  <si>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</si>
  <si>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</si>
  <si>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</si>
  <si>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</si>
  <si>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</si>
  <si>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</si>
  <si>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</si>
  <si>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</si>
  <si>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</si>
  <si>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</si>
  <si>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</si>
  <si>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</si>
  <si>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</si>
  <si>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</si>
  <si>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</si>
  <si>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</si>
  <si>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</si>
  <si>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</si>
  <si>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</si>
  <si>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</si>
  <si>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</si>
  <si>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</si>
  <si>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</si>
  <si>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</si>
  <si>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</si>
  <si>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</si>
  <si>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</si>
  <si>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</si>
  <si>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</si>
  <si>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</si>
  <si>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</si>
  <si>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</si>
  <si>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</si>
  <si>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</si>
  <si>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</si>
  <si>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</si>
  <si>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</si>
  <si>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</si>
  <si>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</si>
  <si>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</si>
  <si>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</si>
  <si>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</si>
  <si>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</si>
  <si>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</si>
  <si>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</si>
  <si>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</si>
  <si>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</si>
  <si>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</si>
  <si>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</si>
  <si>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</si>
  <si>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</si>
  <si>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</si>
  <si>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</si>
  <si>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</si>
  <si>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</si>
  <si>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</si>
  <si>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</si>
  <si>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</si>
  <si>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</si>
  <si>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</si>
  <si>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</si>
  <si>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</si>
  <si>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</si>
  <si>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</si>
  <si>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</si>
  <si>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</si>
  <si>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</si>
  <si>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</si>
  <si>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</si>
  <si>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</si>
  <si>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</si>
  <si>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</si>
  <si>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</si>
  <si>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</si>
  <si>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</si>
  <si>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</si>
  <si>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</si>
  <si>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</si>
  <si>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</si>
  <si>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</si>
  <si>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</si>
  <si>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</si>
  <si>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</si>
  <si>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</si>
  <si>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</si>
  <si>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</si>
  <si>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</si>
  <si>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</si>
  <si>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</si>
  <si>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</si>
  <si>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</si>
  <si>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</si>
  <si>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</si>
  <si>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</si>
  <si>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</si>
  <si>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</si>
  <si>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</si>
  <si>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</si>
  <si>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</si>
  <si>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</si>
  <si>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</si>
  <si>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</si>
  <si>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</si>
  <si>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</si>
  <si>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</si>
  <si>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</si>
  <si>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</si>
  <si>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</si>
  <si>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</si>
  <si>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</si>
  <si>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</si>
  <si>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</si>
  <si>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</si>
  <si>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</si>
  <si>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</si>
  <si>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</si>
  <si>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</si>
  <si>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</si>
  <si>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</si>
  <si>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</si>
  <si>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</si>
  <si>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</si>
  <si>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</si>
  <si>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</si>
  <si>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</si>
  <si>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</si>
  <si>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</si>
  <si>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</si>
  <si>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</si>
  <si>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</si>
  <si>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</si>
  <si>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</si>
  <si>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</si>
  <si>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</si>
  <si>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</si>
  <si>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</si>
  <si>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</si>
  <si>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</si>
  <si>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</si>
  <si>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</si>
  <si>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</si>
  <si>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</si>
  <si>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</si>
  <si>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</si>
  <si>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</si>
  <si>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</si>
  <si>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</si>
  <si>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</si>
  <si>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</si>
  <si>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</si>
  <si>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</si>
  <si>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</si>
  <si>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</si>
  <si>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</si>
  <si>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</si>
  <si>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</si>
  <si>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</si>
  <si>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</si>
  <si>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</si>
  <si>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</si>
  <si>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</si>
  <si>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</si>
  <si>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</si>
  <si>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</si>
  <si>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</si>
  <si>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</si>
  <si>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</si>
  <si>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</si>
  <si>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</si>
  <si>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</si>
  <si>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</si>
  <si>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</si>
  <si>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</si>
  <si>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</si>
  <si>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</si>
  <si>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</si>
  <si>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</si>
  <si>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</si>
  <si>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</si>
  <si>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</si>
  <si>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</si>
  <si>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</si>
  <si>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</si>
  <si>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</si>
  <si>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</si>
  <si>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</si>
  <si>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</si>
  <si>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</si>
  <si>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</si>
  <si>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</si>
  <si>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</si>
  <si>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</si>
  <si>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</si>
  <si>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</si>
  <si>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</si>
  <si>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</si>
  <si>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</si>
  <si>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</si>
  <si>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</si>
  <si>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</si>
  <si>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</si>
  <si>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</si>
  <si>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</si>
  <si>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</si>
  <si>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</si>
  <si>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</si>
  <si>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</si>
  <si>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</si>
  <si>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</si>
  <si>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</si>
  <si>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</si>
  <si>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</si>
  <si>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</si>
  <si>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</si>
  <si>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</si>
  <si>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</si>
  <si>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</si>
  <si>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</si>
  <si>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</si>
  <si>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</si>
  <si>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</si>
  <si>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</si>
  <si>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</si>
  <si>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</si>
  <si>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</si>
  <si>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</si>
  <si>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</si>
  <si>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</si>
  <si>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</si>
  <si>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</si>
  <si>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</si>
  <si>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</si>
  <si>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</si>
  <si>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</si>
  <si>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</si>
  <si>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</si>
  <si>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</si>
  <si>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</si>
  <si>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</si>
  <si>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</si>
  <si>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</si>
  <si>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</si>
  <si>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</si>
  <si>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</si>
  <si>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</si>
  <si>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</si>
  <si>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</si>
  <si>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</si>
  <si>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</si>
  <si>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</si>
  <si>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</si>
  <si>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</si>
  <si>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</si>
  <si>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</si>
  <si>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</si>
  <si>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</si>
  <si>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</si>
  <si>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</si>
  <si>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</si>
  <si>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</si>
  <si>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</si>
  <si>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</si>
  <si>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</si>
  <si>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</si>
  <si>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</si>
  <si>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</si>
  <si>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</si>
  <si>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</si>
  <si>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</si>
  <si>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</si>
  <si>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</si>
  <si>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</si>
  <si>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</si>
  <si>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</si>
  <si>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</si>
  <si>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</si>
  <si>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</si>
  <si>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</si>
  <si>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</si>
  <si>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</si>
  <si>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</si>
  <si>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</si>
  <si>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</si>
  <si>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</si>
  <si>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</si>
  <si>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</si>
  <si>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</si>
  <si>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</si>
  <si>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</si>
  <si>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</si>
  <si>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</si>
  <si>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</si>
  <si>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</si>
  <si>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</si>
  <si>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</si>
  <si>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</si>
  <si>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</si>
  <si>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</si>
  <si>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</si>
  <si>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</si>
  <si>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</si>
  <si>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</si>
  <si>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</si>
  <si>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</si>
  <si>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</si>
  <si>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</si>
  <si>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</si>
  <si>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</si>
  <si>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</si>
  <si>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</si>
  <si>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</si>
  <si>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</si>
  <si>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</si>
  <si>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</si>
  <si>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</si>
  <si>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</si>
  <si>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</si>
  <si>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</si>
  <si>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</si>
  <si>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</si>
  <si>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</si>
  <si>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</si>
  <si>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</si>
  <si>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</si>
  <si>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</si>
  <si>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</si>
  <si>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</si>
  <si>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</si>
  <si>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</si>
  <si>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</si>
  <si>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</si>
  <si>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</si>
  <si>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</si>
  <si>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</si>
  <si>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</si>
  <si>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</si>
  <si>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</si>
  <si>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</si>
  <si>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</si>
  <si>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</si>
  <si>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</si>
  <si>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</si>
  <si>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</si>
  <si>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</si>
  <si>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</si>
  <si>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</si>
  <si>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</si>
  <si>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</si>
  <si>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</si>
  <si>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</si>
  <si>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</si>
  <si>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</si>
  <si>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</si>
  <si>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</si>
  <si>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</si>
  <si>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</si>
  <si>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</si>
  <si>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</si>
  <si>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</si>
  <si>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</si>
  <si>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</si>
  <si>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</si>
  <si>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</si>
  <si>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</si>
  <si>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</si>
  <si>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</si>
  <si>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</si>
  <si>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</si>
  <si>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</si>
  <si>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</si>
  <si>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</si>
  <si>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</si>
  <si>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</si>
  <si>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</si>
  <si>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</si>
  <si>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</si>
  <si>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</si>
  <si>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</si>
  <si>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</si>
  <si>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</si>
  <si>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</si>
  <si>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</si>
  <si>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</si>
  <si>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</si>
  <si>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</si>
  <si>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</si>
  <si>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</si>
  <si>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</si>
  <si>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</si>
  <si>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</si>
  <si>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</si>
  <si>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</si>
  <si>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</si>
  <si>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</si>
  <si>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</si>
  <si>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</si>
  <si>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</si>
  <si>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</si>
  <si>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</si>
  <si>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</si>
  <si>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</si>
  <si>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</si>
  <si>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</si>
  <si>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</si>
  <si>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</si>
  <si>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</si>
  <si>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</si>
  <si>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</si>
  <si>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</si>
  <si>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</si>
  <si>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</si>
  <si>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</si>
  <si>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</si>
  <si>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</si>
  <si>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</si>
  <si>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</si>
  <si>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</si>
  <si>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</si>
  <si>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</si>
  <si>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</si>
  <si>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</si>
  <si>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</si>
  <si>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</si>
  <si>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</si>
  <si>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</si>
  <si>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</si>
  <si>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</si>
  <si>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</si>
  <si>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</si>
  <si>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</si>
  <si>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</si>
  <si>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</si>
  <si>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</si>
  <si>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</si>
  <si>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</si>
  <si>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</si>
  <si>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</si>
  <si>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</si>
  <si>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</si>
  <si>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</si>
  <si>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</si>
  <si>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</si>
  <si>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</si>
  <si>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</si>
  <si>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</si>
  <si>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</si>
  <si>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</si>
  <si>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</si>
  <si>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</si>
  <si>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</si>
  <si>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</si>
  <si>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</si>
  <si>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</si>
  <si>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</si>
  <si>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</si>
  <si>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</si>
  <si>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</si>
  <si>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</si>
  <si>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</si>
  <si>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</si>
  <si>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</si>
  <si>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</si>
  <si>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</si>
  <si>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</si>
  <si>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</si>
  <si>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</si>
  <si>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</si>
  <si>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</si>
  <si>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</si>
  <si>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</si>
  <si>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</si>
  <si>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</si>
  <si>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</si>
  <si>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</si>
  <si>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</si>
  <si>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</si>
  <si>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</si>
  <si>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</si>
  <si>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</si>
  <si>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</si>
  <si>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</si>
  <si>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</si>
  <si>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</si>
  <si>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</si>
  <si>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</si>
  <si>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</si>
  <si>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</si>
  <si>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</si>
  <si>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</si>
  <si>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</si>
  <si>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</si>
  <si>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</si>
  <si>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</si>
  <si>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</si>
  <si>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</si>
  <si>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</si>
  <si>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</si>
  <si>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</si>
  <si>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</si>
  <si>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</si>
  <si>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</si>
  <si>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</si>
  <si>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</si>
  <si>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</si>
  <si>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</si>
  <si>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</si>
  <si>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</si>
  <si>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</si>
  <si>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</si>
  <si>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</si>
  <si>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</si>
  <si>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</si>
  <si>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</si>
  <si>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</si>
  <si>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</si>
  <si>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</si>
  <si>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</si>
  <si>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</si>
  <si>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</si>
  <si>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</si>
  <si>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</si>
  <si>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</si>
  <si>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</si>
  <si>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</si>
  <si>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</si>
  <si>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</si>
  <si>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</si>
  <si>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</si>
  <si>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</si>
  <si>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</si>
  <si>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</si>
  <si>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</si>
  <si>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</si>
  <si>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</si>
  <si>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</si>
  <si>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</si>
  <si>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</si>
  <si>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</si>
  <si>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</si>
  <si>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</si>
  <si>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</si>
  <si>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</si>
  <si>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</si>
  <si>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</si>
  <si>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</si>
  <si>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</si>
  <si>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</si>
  <si>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</si>
  <si>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</si>
  <si>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</si>
  <si>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</si>
  <si>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</si>
  <si>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</si>
  <si>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</si>
  <si>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</si>
  <si>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</si>
  <si>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</si>
  <si>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</si>
  <si>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</si>
  <si>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</si>
  <si>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</si>
  <si>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</si>
  <si>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</si>
  <si>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</si>
  <si>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</si>
  <si>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</si>
  <si>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</si>
  <si>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</si>
  <si>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</si>
  <si>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</si>
  <si>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</si>
  <si>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</si>
  <si>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</si>
  <si>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</si>
  <si>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</si>
  <si>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</si>
  <si>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</si>
  <si>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</si>
  <si>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</si>
  <si>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</si>
  <si>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</si>
  <si>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</si>
  <si>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</si>
  <si>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</si>
  <si>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</si>
  <si>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</si>
  <si>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</si>
  <si>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</si>
  <si>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</si>
  <si>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</si>
  <si>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</si>
  <si>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</si>
  <si>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</si>
  <si>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</si>
  <si>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</si>
  <si>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</si>
  <si>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</si>
  <si>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</si>
  <si>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</si>
  <si>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</si>
  <si>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</si>
  <si>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</si>
  <si>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</si>
  <si>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</si>
  <si>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</si>
  <si>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</si>
  <si>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</si>
  <si>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</si>
  <si>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</si>
  <si>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</si>
  <si>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</si>
  <si>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</si>
  <si>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</si>
  <si>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</si>
  <si>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</si>
  <si>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</si>
  <si>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</si>
  <si>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</si>
  <si>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</si>
  <si>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</si>
  <si>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</si>
  <si>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</si>
  <si>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</si>
  <si>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</si>
  <si>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</si>
  <si>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</si>
  <si>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</si>
  <si>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</si>
  <si>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</si>
  <si>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</si>
  <si>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</si>
  <si>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</si>
  <si>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</si>
  <si>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</si>
  <si>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</si>
  <si>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</si>
  <si>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</si>
  <si>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</si>
  <si>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</si>
  <si>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</si>
  <si>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</si>
  <si>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</si>
  <si>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</si>
  <si>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</si>
  <si>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</si>
  <si>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</si>
  <si>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</si>
  <si>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</si>
  <si>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</si>
  <si>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</si>
  <si>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</si>
  <si>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</si>
  <si>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</si>
  <si>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</si>
  <si>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</si>
  <si>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</si>
  <si>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</si>
  <si>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</si>
  <si>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</si>
  <si>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</si>
  <si>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</si>
  <si>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</si>
  <si>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</si>
  <si>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</si>
  <si>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</si>
  <si>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</si>
  <si>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</si>
  <si>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</si>
  <si>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</si>
  <si>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</si>
  <si>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</si>
  <si>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</si>
  <si>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</si>
  <si>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</si>
  <si>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</si>
  <si>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</si>
  <si>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</si>
  <si>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</si>
  <si>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</si>
  <si>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</si>
  <si>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</si>
  <si>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</si>
  <si>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</si>
  <si>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</si>
  <si>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</si>
  <si>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</si>
  <si>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</si>
  <si>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</si>
  <si>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</si>
  <si>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</si>
  <si>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</si>
  <si>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</si>
  <si>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</si>
  <si>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</si>
  <si>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</si>
  <si>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</si>
  <si>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</si>
  <si>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</si>
  <si>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</si>
  <si>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</si>
  <si>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</si>
  <si>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</si>
  <si>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</si>
  <si>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</si>
  <si>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</si>
  <si>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</si>
  <si>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</si>
  <si>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</si>
  <si>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</si>
  <si>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</si>
  <si>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</si>
  <si>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</si>
  <si>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</si>
  <si>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</si>
  <si>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</si>
  <si>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</si>
  <si>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</si>
  <si>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</si>
  <si>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</si>
  <si>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</si>
  <si>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</si>
  <si>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</si>
  <si>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</si>
  <si>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</si>
  <si>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</si>
  <si>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</si>
  <si>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</si>
  <si>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</si>
  <si>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</si>
  <si>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</si>
  <si>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</si>
  <si>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</si>
  <si>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</si>
  <si>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</si>
  <si>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</si>
  <si>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</si>
  <si>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</si>
  <si>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</si>
  <si>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</si>
  <si>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</si>
  <si>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</si>
  <si>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</si>
  <si>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</si>
  <si>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</si>
  <si>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</si>
  <si>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</si>
  <si>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</si>
  <si>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</si>
  <si>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</si>
  <si>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</si>
  <si>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</si>
  <si>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</si>
  <si>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</si>
  <si>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</si>
  <si>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</si>
  <si>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</si>
  <si>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</si>
  <si>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</si>
  <si>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</si>
  <si>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</si>
  <si>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</si>
  <si>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</si>
  <si>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</si>
  <si>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</si>
  <si>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</si>
  <si>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</si>
  <si>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</si>
  <si>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</si>
  <si>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</si>
  <si>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</si>
  <si>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</si>
  <si>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</si>
  <si>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</si>
  <si>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</si>
  <si>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</si>
  <si>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</si>
  <si>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</si>
  <si>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</si>
  <si>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</si>
  <si>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</si>
  <si>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</si>
  <si>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</si>
  <si>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</si>
  <si>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</si>
  <si>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</si>
  <si>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</si>
  <si>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</si>
  <si>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</si>
  <si>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</si>
  <si>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</si>
  <si>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</si>
  <si>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</si>
  <si>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</si>
  <si>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</si>
  <si>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</si>
  <si>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</si>
  <si>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</si>
  <si>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</si>
  <si>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</si>
  <si>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</si>
  <si>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</si>
  <si>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</si>
  <si>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</si>
  <si>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</si>
  <si>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</si>
  <si>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</si>
  <si>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</si>
  <si>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</si>
  <si>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</si>
  <si>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</si>
  <si>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</si>
  <si>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</si>
  <si>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</si>
  <si>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</si>
  <si>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</si>
  <si>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</si>
  <si>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</si>
  <si>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</si>
  <si>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</si>
  <si>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</si>
  <si>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</si>
  <si>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</si>
  <si>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</si>
  <si>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</si>
  <si>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</si>
  <si>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</si>
  <si>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</si>
  <si>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</si>
  <si>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</si>
  <si>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</si>
  <si>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</si>
  <si>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</si>
  <si>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</si>
  <si>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</si>
  <si>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</si>
  <si>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</si>
  <si>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</si>
  <si>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</si>
  <si>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</si>
  <si>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</si>
  <si>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</si>
  <si>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</si>
  <si>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</si>
  <si>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</si>
  <si>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</si>
  <si>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</si>
  <si>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</si>
  <si>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</si>
  <si>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</si>
  <si>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</si>
  <si>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</si>
  <si>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</si>
  <si>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</si>
  <si>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</si>
  <si>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</si>
  <si>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</si>
  <si>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</si>
  <si>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</si>
  <si>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</si>
  <si>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</si>
  <si>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</si>
  <si>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</si>
  <si>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</si>
  <si>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</si>
  <si>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</si>
  <si>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</si>
  <si>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</si>
  <si>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</si>
  <si>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</si>
  <si>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</si>
  <si>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</si>
  <si>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</si>
  <si>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</si>
  <si>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</si>
  <si>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</si>
  <si>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</si>
  <si>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</si>
  <si>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</si>
  <si>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</si>
  <si>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</si>
  <si>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</si>
  <si>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</si>
  <si>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</si>
  <si>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</si>
  <si>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</si>
  <si>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</si>
  <si>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</si>
  <si>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</si>
  <si>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</si>
  <si>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</si>
  <si>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</si>
  <si>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</si>
  <si>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</si>
  <si>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</si>
  <si>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</si>
  <si>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</si>
  <si>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</si>
  <si>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</si>
  <si>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</si>
  <si>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</si>
  <si>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</si>
  <si>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</si>
  <si>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</si>
  <si>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</si>
  <si>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</si>
  <si>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</si>
  <si>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</si>
  <si>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</si>
  <si>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</si>
  <si>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</si>
  <si>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</si>
  <si>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</si>
  <si>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</si>
  <si>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</si>
  <si>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</si>
  <si>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</si>
  <si>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</si>
  <si>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</si>
  <si>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</si>
  <si>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</si>
  <si>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</si>
  <si>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</si>
  <si>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</si>
  <si>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</si>
  <si>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</si>
  <si>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</si>
  <si>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</si>
  <si>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</si>
  <si>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</si>
  <si>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</si>
  <si>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</si>
  <si>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</si>
  <si>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</si>
  <si>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</si>
  <si>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</si>
  <si>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</si>
  <si>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</si>
  <si>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</si>
  <si>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</si>
  <si>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</si>
  <si>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</si>
  <si>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</si>
  <si>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</si>
  <si>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</si>
  <si>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</si>
  <si>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</si>
  <si>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</si>
  <si>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</si>
  <si>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</si>
  <si>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</si>
  <si>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</si>
  <si>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</si>
  <si>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</si>
  <si>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</si>
  <si>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</si>
  <si>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</si>
  <si>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</si>
  <si>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</si>
  <si>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</si>
  <si>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</si>
  <si>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</si>
  <si>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</si>
  <si>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</si>
  <si>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</si>
  <si>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</si>
  <si>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</si>
  <si>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</si>
  <si>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</si>
  <si>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</si>
  <si>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</si>
  <si>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</si>
  <si>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</si>
  <si>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</si>
  <si>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</si>
  <si>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</si>
  <si>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</si>
  <si>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</si>
  <si>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</si>
  <si>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</si>
  <si>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</si>
  <si>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</si>
  <si>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</si>
  <si>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</si>
  <si>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</si>
  <si>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</si>
  <si>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</si>
  <si>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</si>
  <si>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</si>
  <si>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</si>
  <si>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</si>
  <si>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</si>
  <si>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</si>
  <si>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</si>
  <si>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</si>
  <si>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</si>
  <si>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</si>
  <si>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</si>
  <si>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</si>
  <si>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</si>
  <si>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</si>
  <si>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</si>
  <si>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</si>
  <si>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</si>
  <si>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</si>
  <si>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</si>
  <si>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</si>
  <si>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</si>
  <si>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</si>
  <si>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</si>
  <si>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</si>
  <si>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</si>
  <si>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</si>
  <si>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</si>
  <si>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</si>
  <si>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</si>
  <si>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</si>
  <si>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</si>
  <si>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</si>
  <si>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</si>
  <si>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</si>
  <si>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</si>
  <si>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</si>
  <si>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</si>
  <si>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</si>
  <si>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</si>
  <si>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</si>
  <si>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</si>
  <si>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</si>
  <si>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</si>
  <si>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</si>
  <si>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</si>
  <si>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</si>
  <si>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</si>
  <si>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</si>
  <si>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</si>
  <si>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</si>
  <si>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</si>
  <si>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</si>
  <si>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</si>
  <si>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</si>
  <si>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</si>
  <si>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</si>
  <si>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</si>
  <si>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</si>
  <si>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</si>
  <si>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</si>
  <si>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</si>
  <si>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</si>
  <si>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</si>
  <si>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</si>
  <si>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</si>
  <si>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</si>
  <si>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</si>
  <si>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</si>
  <si>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</si>
  <si>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</si>
  <si>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</si>
  <si>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</si>
  <si>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</si>
  <si>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</si>
  <si>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</si>
  <si>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</si>
  <si>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</si>
  <si>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</si>
  <si>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</si>
  <si>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</si>
  <si>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</si>
  <si>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</si>
  <si>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</si>
  <si>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</si>
  <si>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</si>
  <si>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</si>
  <si>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</si>
  <si>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</si>
  <si>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</si>
  <si>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</si>
  <si>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</si>
  <si>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</si>
  <si>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</si>
  <si>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</si>
  <si>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</si>
  <si>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</si>
  <si>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</si>
  <si>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</si>
  <si>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</si>
  <si>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</si>
  <si>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</si>
  <si>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</si>
  <si>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</si>
  <si>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</si>
  <si>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</si>
  <si>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</si>
  <si>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</si>
  <si>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</si>
  <si>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</si>
  <si>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</si>
  <si>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</si>
  <si>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</si>
  <si>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</si>
  <si>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</si>
  <si>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</si>
  <si>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</si>
  <si>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</si>
  <si>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</si>
  <si>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</si>
  <si>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</si>
  <si>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</si>
  <si>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</si>
  <si>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</si>
  <si>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</si>
  <si>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</si>
  <si>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</si>
  <si>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</si>
  <si>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</si>
  <si>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</si>
  <si>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</si>
  <si>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</si>
  <si>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</si>
  <si>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</si>
  <si>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</si>
  <si>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</si>
  <si>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</si>
  <si>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</si>
  <si>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</si>
  <si>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</si>
  <si>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</si>
  <si>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</si>
  <si>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</si>
  <si>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</si>
  <si>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</si>
  <si>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</si>
  <si>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</si>
  <si>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</si>
  <si>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</si>
  <si>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</si>
  <si>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</si>
  <si>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</si>
  <si>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</si>
  <si>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</si>
  <si>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</si>
  <si>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</si>
  <si>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</si>
  <si>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</si>
  <si>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</si>
  <si>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</si>
  <si>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</si>
  <si>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</si>
  <si>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</si>
  <si>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</si>
  <si>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</si>
  <si>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</si>
  <si>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</si>
  <si>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</si>
  <si>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</si>
  <si>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</si>
  <si>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</si>
  <si>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</si>
  <si>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</si>
  <si>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</si>
  <si>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</si>
  <si>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</si>
  <si>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</si>
  <si>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</si>
  <si>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</si>
  <si>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</si>
  <si>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</si>
  <si>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</si>
  <si>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</si>
  <si>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</si>
  <si>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</si>
  <si>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</si>
  <si>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</si>
  <si>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</si>
  <si>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</si>
  <si>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</si>
  <si>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</si>
  <si>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</si>
  <si>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</si>
  <si>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</si>
  <si>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</si>
  <si>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</si>
  <si>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</si>
  <si>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</si>
  <si>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</si>
  <si>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</si>
  <si>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</si>
  <si>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</si>
  <si>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</si>
  <si>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</si>
  <si>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</si>
  <si>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</si>
  <si>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</si>
  <si>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</si>
  <si>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</si>
  <si>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</si>
  <si>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</si>
  <si>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</si>
  <si>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</si>
  <si>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</si>
  <si>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</si>
  <si>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</si>
  <si>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</si>
  <si>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</si>
  <si>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</si>
  <si>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</si>
  <si>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</si>
  <si>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</si>
  <si>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</si>
  <si>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</si>
  <si>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</si>
  <si>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</si>
  <si>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</si>
  <si>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</si>
  <si>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</si>
  <si>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</si>
  <si>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</si>
  <si>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</si>
  <si>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</si>
  <si>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</si>
  <si>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</si>
  <si>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</si>
  <si>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</si>
  <si>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</si>
  <si>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</si>
  <si>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</si>
  <si>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</si>
  <si>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</si>
  <si>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</si>
  <si>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</si>
  <si>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</si>
  <si>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</si>
  <si>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</si>
  <si>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</si>
  <si>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</si>
  <si>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</si>
  <si>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</si>
  <si>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</si>
  <si>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</si>
  <si>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</si>
  <si>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</si>
  <si>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</si>
  <si>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</si>
  <si>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</si>
  <si>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</si>
  <si>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</si>
  <si>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</si>
  <si>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</si>
  <si>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</si>
  <si>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</si>
  <si>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</si>
  <si>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</si>
  <si>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</si>
  <si>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</si>
  <si>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</si>
  <si>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</si>
  <si>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</si>
  <si>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</si>
  <si>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</si>
  <si>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</si>
  <si>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</si>
  <si>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</si>
  <si>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</si>
  <si>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</si>
  <si>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</si>
  <si>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</si>
  <si>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</si>
  <si>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</si>
  <si>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</si>
  <si>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</si>
  <si>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</si>
  <si>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</si>
  <si>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</si>
  <si>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</si>
  <si>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</si>
  <si>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</si>
  <si>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</si>
  <si>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</si>
  <si>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</si>
  <si>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</si>
  <si>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</si>
  <si>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</si>
  <si>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</si>
  <si>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</si>
  <si>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</si>
  <si>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</si>
  <si>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</si>
  <si>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</si>
  <si>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</si>
  <si>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</si>
  <si>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</si>
  <si>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</si>
  <si>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</si>
  <si>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</si>
  <si>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</si>
  <si>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</si>
  <si>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</si>
  <si>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</si>
  <si>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</si>
  <si>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</si>
  <si>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</si>
  <si>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</si>
  <si>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</si>
  <si>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</si>
  <si>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</si>
  <si>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</si>
  <si>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</si>
  <si>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</si>
  <si>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</si>
  <si>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</si>
  <si>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</si>
  <si>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</si>
  <si>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</si>
  <si>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</si>
  <si>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</si>
  <si>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</si>
  <si>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</si>
  <si>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</si>
  <si>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</si>
  <si>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</si>
  <si>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</si>
  <si>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</si>
  <si>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</si>
  <si>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</si>
  <si>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</si>
  <si>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</si>
  <si>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</si>
  <si>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</si>
  <si>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</si>
  <si>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</si>
  <si>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</si>
  <si>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</si>
  <si>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</si>
  <si>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</si>
  <si>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</si>
  <si>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</si>
  <si>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</si>
  <si>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</si>
  <si>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</si>
  <si>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</si>
  <si>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</si>
  <si>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</si>
  <si>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</si>
  <si>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</si>
  <si>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</si>
  <si>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</si>
  <si>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</si>
  <si>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</si>
  <si>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</si>
  <si>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</si>
  <si>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</si>
  <si>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</si>
  <si>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</si>
  <si>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</si>
  <si>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</si>
  <si>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</si>
  <si>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</si>
  <si>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</si>
  <si>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</si>
  <si>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</si>
  <si>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</si>
  <si>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</si>
  <si>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</si>
  <si>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</si>
  <si>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</si>
  <si>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</si>
  <si>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</si>
  <si>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</si>
  <si>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</si>
  <si>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</si>
  <si>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</si>
  <si>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</si>
  <si>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</si>
  <si>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</si>
  <si>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</si>
  <si>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</si>
  <si>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</si>
  <si>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</si>
  <si>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</si>
  <si>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</si>
  <si>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</si>
  <si>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</si>
  <si>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</si>
  <si>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</si>
  <si>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</si>
  <si>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</si>
  <si>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</si>
  <si>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</si>
  <si>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</si>
  <si>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</si>
  <si>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</si>
  <si>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</si>
  <si>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</si>
  <si>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</si>
  <si>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</si>
  <si>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</si>
  <si>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</si>
  <si>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</si>
  <si>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</si>
  <si>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</si>
  <si>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</si>
  <si>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</si>
  <si>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</si>
  <si>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</si>
  <si>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</si>
  <si>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</si>
  <si>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</si>
  <si>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</si>
  <si>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</si>
  <si>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</si>
  <si>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</si>
  <si>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</si>
  <si>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</si>
  <si>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</si>
  <si>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</si>
  <si>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</si>
  <si>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</si>
  <si>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</si>
  <si>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</si>
  <si>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</si>
  <si>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</si>
  <si>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</si>
  <si>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</si>
  <si>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</si>
  <si>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</si>
  <si>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</si>
  <si>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</si>
  <si>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</si>
  <si>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</si>
  <si>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</si>
  <si>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</si>
  <si>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</si>
  <si>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</si>
  <si>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</si>
  <si>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</si>
  <si>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</si>
  <si>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</si>
  <si>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</si>
  <si>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</si>
  <si>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</si>
  <si>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</si>
  <si>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</si>
  <si>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</si>
  <si>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</si>
  <si>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</si>
  <si>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</si>
  <si>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</si>
  <si>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</si>
  <si>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</si>
  <si>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</si>
  <si>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</si>
  <si>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</si>
  <si>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</si>
  <si>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</si>
  <si>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</si>
  <si>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</si>
  <si>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</si>
  <si>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</si>
  <si>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</si>
  <si>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</si>
  <si>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</si>
  <si>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</si>
  <si>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</si>
  <si>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</si>
  <si>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</si>
  <si>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</si>
  <si>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</si>
  <si>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</si>
  <si>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</si>
  <si>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</si>
  <si>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</si>
  <si>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</si>
  <si>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</si>
  <si>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</si>
  <si>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</si>
  <si>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</si>
  <si>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</si>
  <si>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</si>
  <si>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</si>
  <si>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</si>
  <si>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</si>
  <si>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</si>
  <si>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</si>
  <si>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</si>
  <si>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</si>
  <si>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</si>
  <si>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</si>
  <si>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</si>
  <si>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</si>
  <si>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</si>
  <si>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</si>
  <si>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</si>
  <si>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</si>
  <si>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</si>
  <si>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</si>
  <si>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</si>
  <si>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</si>
  <si>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</si>
  <si>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</si>
  <si>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</si>
  <si>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</si>
  <si>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</si>
  <si>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</si>
  <si>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</si>
  <si>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</si>
  <si>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</si>
  <si>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</si>
  <si>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</si>
  <si>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</si>
  <si>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</si>
  <si>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</si>
  <si>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</si>
  <si>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</si>
  <si>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</si>
  <si>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</si>
  <si>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</si>
  <si>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</si>
  <si>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</si>
  <si>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</si>
  <si>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</si>
  <si>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</si>
  <si>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</si>
  <si>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</si>
  <si>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</si>
  <si>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</si>
  <si>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</si>
  <si>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</si>
  <si>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</si>
  <si>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</si>
  <si>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</si>
  <si>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</si>
  <si>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</si>
  <si>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</si>
  <si>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</si>
  <si>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</si>
  <si>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</si>
  <si>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</si>
  <si>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</si>
  <si>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</si>
  <si>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</si>
  <si>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</si>
  <si>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</si>
  <si>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</si>
  <si>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</si>
  <si>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</si>
  <si>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</si>
  <si>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</si>
  <si>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</si>
  <si>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</si>
  <si>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</si>
  <si>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</si>
  <si>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</si>
  <si>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</si>
  <si>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</si>
  <si>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</si>
  <si>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</si>
  <si>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</si>
  <si>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</si>
  <si>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</si>
  <si>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</si>
  <si>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</si>
  <si>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</si>
  <si>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</si>
  <si>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</si>
  <si>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</si>
  <si>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</si>
  <si>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</si>
  <si>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</si>
  <si>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</si>
  <si>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</si>
  <si>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</si>
  <si>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</si>
  <si>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</si>
  <si>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</si>
  <si>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</si>
  <si>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</si>
  <si>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</si>
  <si>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</si>
  <si>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</si>
  <si>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</si>
  <si>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</si>
  <si>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</si>
  <si>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</si>
  <si>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</si>
  <si>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</si>
  <si>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</si>
  <si>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</si>
  <si>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</si>
  <si>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</si>
  <si>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</si>
  <si>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</si>
  <si>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</si>
  <si>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</si>
  <si>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</si>
  <si>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</si>
  <si>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</si>
  <si>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</si>
  <si>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</si>
  <si>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</si>
  <si>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</si>
  <si>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</si>
  <si>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</si>
  <si>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</si>
  <si>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</si>
  <si>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</si>
  <si>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</si>
  <si>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</si>
  <si>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</si>
  <si>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</si>
  <si>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</si>
  <si>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</si>
  <si>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</si>
  <si>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</si>
  <si>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</si>
  <si>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</si>
  <si>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</si>
  <si>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</si>
  <si>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</si>
  <si>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</si>
  <si>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</si>
  <si>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</si>
  <si>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</si>
  <si>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</si>
  <si>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</si>
  <si>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</si>
  <si>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</si>
  <si>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</si>
  <si>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</si>
  <si>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</si>
  <si>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</si>
  <si>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</si>
  <si>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</si>
  <si>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</si>
  <si>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</si>
  <si>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</si>
  <si>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</si>
  <si>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</si>
  <si>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</si>
  <si>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</si>
  <si>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</si>
  <si>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</si>
  <si>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</si>
  <si>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</si>
  <si>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</si>
  <si>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</si>
  <si>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</si>
  <si>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</si>
  <si>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</si>
  <si>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</si>
  <si>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</si>
  <si>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</si>
  <si>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</si>
  <si>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</si>
  <si>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</si>
  <si>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</si>
  <si>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</si>
  <si>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</si>
  <si>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</si>
  <si>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</si>
  <si>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</si>
  <si>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</si>
  <si>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</si>
  <si>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</si>
  <si>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</si>
  <si>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</si>
  <si>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</si>
  <si>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</si>
  <si>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</si>
  <si>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</si>
  <si>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</si>
  <si>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</si>
  <si>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</si>
  <si>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</si>
  <si>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</si>
  <si>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</si>
  <si>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</si>
  <si>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</si>
  <si>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</si>
  <si>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</si>
  <si>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</si>
  <si>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</si>
  <si>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</si>
  <si>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</si>
  <si>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</si>
  <si>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</si>
  <si>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</si>
  <si>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</si>
  <si>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</si>
  <si>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</si>
  <si>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</si>
  <si>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</si>
  <si>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</si>
  <si>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</si>
  <si>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</si>
  <si>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</si>
  <si>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</si>
  <si>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</si>
  <si>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</si>
  <si>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</si>
  <si>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</si>
  <si>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</si>
  <si>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</si>
  <si>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</si>
  <si>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</si>
  <si>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</si>
  <si>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</si>
  <si>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</si>
  <si>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</si>
  <si>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</si>
  <si>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</si>
  <si>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</si>
  <si>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</si>
  <si>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</si>
  <si>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</si>
  <si>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</si>
  <si>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</si>
  <si>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</si>
  <si>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</si>
  <si>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</si>
  <si>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</si>
  <si>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</si>
  <si>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</si>
  <si>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</si>
  <si>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</si>
  <si>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</si>
  <si>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</si>
  <si>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</si>
  <si>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</si>
  <si>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</si>
  <si>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</si>
  <si>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</si>
  <si>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</si>
  <si>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</si>
  <si>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</si>
  <si>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</si>
  <si>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</si>
  <si>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</si>
  <si>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</si>
  <si>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</si>
  <si>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</si>
  <si>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</si>
  <si>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</si>
  <si>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</si>
  <si>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</si>
  <si>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</si>
  <si>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</si>
  <si>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</si>
  <si>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</si>
  <si>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</si>
  <si>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</si>
  <si>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</si>
  <si>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</si>
  <si>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</si>
  <si>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</si>
  <si>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</si>
  <si>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</si>
  <si>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</si>
  <si>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</si>
  <si>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</si>
  <si>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</si>
  <si>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</si>
  <si>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</si>
  <si>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</si>
  <si>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</si>
  <si>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</si>
  <si>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</si>
  <si>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</si>
  <si>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</si>
  <si>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</si>
  <si>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</si>
  <si>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</si>
  <si>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</si>
  <si>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</si>
  <si>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</si>
  <si>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</si>
  <si>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</si>
  <si>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</si>
  <si>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</si>
  <si>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</si>
  <si>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</si>
  <si>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</si>
  <si>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</si>
  <si>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</si>
  <si>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</si>
  <si>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</si>
  <si>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</si>
  <si>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</si>
  <si>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</si>
  <si>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</si>
  <si>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</si>
  <si>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</si>
  <si>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</si>
  <si>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</si>
  <si>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</si>
  <si>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</si>
  <si>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</si>
  <si>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</si>
  <si>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</si>
  <si>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</si>
  <si>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</si>
  <si>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</si>
  <si>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</si>
  <si>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</si>
  <si>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</si>
  <si>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</si>
  <si>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</si>
  <si>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</si>
  <si>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</si>
  <si>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</si>
  <si>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</si>
  <si>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</si>
  <si>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</si>
  <si>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</si>
  <si>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</si>
  <si>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</si>
  <si>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</si>
  <si>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</si>
  <si>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</si>
  <si>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</si>
  <si>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</si>
  <si>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</si>
  <si>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</si>
  <si>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</si>
  <si>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</si>
  <si>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</si>
  <si>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</si>
  <si>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</si>
  <si>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</si>
  <si>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</si>
  <si>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</si>
  <si>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</si>
  <si>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</si>
  <si>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</si>
  <si>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</si>
  <si>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</si>
  <si>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</si>
  <si>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</si>
  <si>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</si>
  <si>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</si>
  <si>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</si>
  <si>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</si>
  <si>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</si>
  <si>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</si>
  <si>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</si>
  <si>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</si>
  <si>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</si>
  <si>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</si>
  <si>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</si>
  <si>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</si>
  <si>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</si>
  <si>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</si>
  <si>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</si>
  <si>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</si>
  <si>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</si>
  <si>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</si>
  <si>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</si>
  <si>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</si>
  <si>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</si>
  <si>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</si>
  <si>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</si>
  <si>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</si>
  <si>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</si>
  <si>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</si>
  <si>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</si>
  <si>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</si>
  <si>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</si>
  <si>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</si>
  <si>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</si>
  <si>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</si>
  <si>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</si>
  <si>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</si>
  <si>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</si>
  <si>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</si>
  <si>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</si>
  <si>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</si>
  <si>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</si>
  <si>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</si>
  <si>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</si>
  <si>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</si>
  <si>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</si>
  <si>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</si>
  <si>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</si>
  <si>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</si>
  <si>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</si>
  <si>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</si>
  <si>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</si>
  <si>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</si>
  <si>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</si>
  <si>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</si>
  <si>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</si>
  <si>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</si>
  <si>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</si>
  <si>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</si>
  <si>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</si>
  <si>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</si>
  <si>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</si>
  <si>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</si>
  <si>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</si>
  <si>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</si>
  <si>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</si>
  <si>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</si>
  <si>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</si>
  <si>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</si>
  <si>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</si>
  <si>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</si>
  <si>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</si>
  <si>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</si>
  <si>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</si>
  <si>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</si>
  <si>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</si>
  <si>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</si>
  <si>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</si>
  <si>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</si>
  <si>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</si>
  <si>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</si>
  <si>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</si>
  <si>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</si>
  <si>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</si>
  <si>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</si>
  <si>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</si>
  <si>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</si>
  <si>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</si>
  <si>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</si>
  <si>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</si>
  <si>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</si>
  <si>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</si>
  <si>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</si>
  <si>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</si>
  <si>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</si>
  <si>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</si>
  <si>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</si>
  <si>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</si>
  <si>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</si>
  <si>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</si>
  <si>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</si>
  <si>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</si>
  <si>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</si>
  <si>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</si>
  <si>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</si>
  <si>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</si>
  <si>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</si>
  <si>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</si>
  <si>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</si>
  <si>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</si>
  <si>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</si>
  <si>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</si>
  <si>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</si>
  <si>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</si>
  <si>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</si>
  <si>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</si>
  <si>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</si>
  <si>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</si>
  <si>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</si>
  <si>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</si>
  <si>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</si>
  <si>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</si>
  <si>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</si>
  <si>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</si>
  <si>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</si>
  <si>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</si>
  <si>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</si>
  <si>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</si>
  <si>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</si>
  <si>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</si>
  <si>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</si>
  <si>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</si>
  <si>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</si>
  <si>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</si>
  <si>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</si>
  <si>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</si>
  <si>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</si>
  <si>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</si>
  <si>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</si>
  <si>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</si>
  <si>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</si>
  <si>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</si>
  <si>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</si>
  <si>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</si>
  <si>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</si>
  <si>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</si>
  <si>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</si>
  <si>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</si>
  <si>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</si>
  <si>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</si>
  <si>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</si>
  <si>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</si>
  <si>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</si>
  <si>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</si>
  <si>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</si>
  <si>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</si>
  <si>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</si>
  <si>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</si>
  <si>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</si>
  <si>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</si>
  <si>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</si>
  <si>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</si>
  <si>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</si>
  <si>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</si>
  <si>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</si>
  <si>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</si>
  <si>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</si>
  <si>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</si>
  <si>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</si>
  <si>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</si>
  <si>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</si>
  <si>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</si>
  <si>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</si>
  <si>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</si>
  <si>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</si>
  <si>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</si>
  <si>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</si>
  <si>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</si>
  <si>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</si>
  <si>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</si>
  <si>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</si>
  <si>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</si>
  <si>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</si>
  <si>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</si>
  <si>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</si>
  <si>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</si>
  <si>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</si>
  <si>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</si>
  <si>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</si>
  <si>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</si>
  <si>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</si>
  <si>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</si>
  <si>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</si>
  <si>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</si>
  <si>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</si>
  <si>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</si>
  <si>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</si>
  <si>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</si>
  <si>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</si>
  <si>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</si>
  <si>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</si>
  <si>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</si>
  <si>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</si>
  <si>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</si>
  <si>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</si>
  <si>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</si>
  <si>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</si>
  <si>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</si>
  <si>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</si>
  <si>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</si>
  <si>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</si>
  <si>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</si>
  <si>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</si>
  <si>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</si>
  <si>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</si>
  <si>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</si>
  <si>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</si>
  <si>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</si>
  <si>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</si>
  <si>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</si>
  <si>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</si>
  <si>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</si>
  <si>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</si>
  <si>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</si>
  <si>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</si>
  <si>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</si>
  <si>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</si>
  <si>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</si>
  <si>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</si>
  <si>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</si>
  <si>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</si>
  <si>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</si>
  <si>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</si>
  <si>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</si>
  <si>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</si>
  <si>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</si>
  <si>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</si>
  <si>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</si>
  <si>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</si>
  <si>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</si>
  <si>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</si>
  <si>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</si>
  <si>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</si>
  <si>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</si>
  <si>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</si>
  <si>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</si>
  <si>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</si>
  <si>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</si>
  <si>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</si>
  <si>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</si>
  <si>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</si>
  <si>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</si>
  <si>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</si>
  <si>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</si>
  <si>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</si>
  <si>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</si>
  <si>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</si>
  <si>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</si>
  <si>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</si>
  <si>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</si>
  <si>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</si>
  <si>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</si>
  <si>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</si>
  <si>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</si>
  <si>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</si>
  <si>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</si>
  <si>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</si>
  <si>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</si>
  <si>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</si>
  <si>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</si>
  <si>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</si>
  <si>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</si>
  <si>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</si>
  <si>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</si>
  <si>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</si>
  <si>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</si>
  <si>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</si>
  <si>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</si>
  <si>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</si>
  <si>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</si>
  <si>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</si>
  <si>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</si>
  <si>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</si>
  <si>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</si>
  <si>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</si>
  <si>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</si>
  <si>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</si>
  <si>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</si>
  <si>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</si>
  <si>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</si>
  <si>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</si>
  <si>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</si>
  <si>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</si>
  <si>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</si>
  <si>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</si>
  <si>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</si>
  <si>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</si>
  <si>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</si>
  <si>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</si>
  <si>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</si>
  <si>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</si>
  <si>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</si>
  <si>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</si>
  <si>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</si>
  <si>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</si>
  <si>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</si>
  <si>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</si>
  <si>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</si>
  <si>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</si>
  <si>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</si>
  <si>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</si>
  <si>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</si>
  <si>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</si>
  <si>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</si>
  <si>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</si>
  <si>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</si>
  <si>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</si>
  <si>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</si>
  <si>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</si>
  <si>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</si>
  <si>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</si>
  <si>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</si>
  <si>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</si>
  <si>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</si>
  <si>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</si>
  <si>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</si>
  <si>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</si>
  <si>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</si>
  <si>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</si>
  <si>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</si>
  <si>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</si>
  <si>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</si>
  <si>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</si>
  <si>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</si>
  <si>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</si>
  <si>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</si>
  <si>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</si>
  <si>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</si>
  <si>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</si>
  <si>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</si>
  <si>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</si>
  <si>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</si>
  <si>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</si>
  <si>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</si>
  <si>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</si>
  <si>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</si>
  <si>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</si>
  <si>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</si>
  <si>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</si>
  <si>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</si>
  <si>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</si>
  <si>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</si>
  <si>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</si>
  <si>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</si>
  <si>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</si>
  <si>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</si>
  <si>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</si>
  <si>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</si>
  <si>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</si>
  <si>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</si>
  <si>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</si>
  <si>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</si>
  <si>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</si>
  <si>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</si>
  <si>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</si>
  <si>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</si>
  <si>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</si>
  <si>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</si>
  <si>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</si>
  <si>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</si>
  <si>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</si>
  <si>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</si>
  <si>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</si>
  <si>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</si>
  <si>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</si>
  <si>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</si>
  <si>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</si>
  <si>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</si>
  <si>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</si>
  <si>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</si>
  <si>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</si>
  <si>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</si>
  <si>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</si>
  <si>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</si>
  <si>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</si>
  <si>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</si>
  <si>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</si>
  <si>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</si>
  <si>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</si>
  <si>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</si>
  <si>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</si>
  <si>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</si>
  <si>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</si>
  <si>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</si>
  <si>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</si>
  <si>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</si>
  <si>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</si>
  <si>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</si>
  <si>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</si>
  <si>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</si>
  <si>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</si>
  <si>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</si>
  <si>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</si>
  <si>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</si>
  <si>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</si>
  <si>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</si>
  <si>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</si>
  <si>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</si>
  <si>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</si>
  <si>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</si>
  <si>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</si>
  <si>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</si>
  <si>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</si>
  <si>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</si>
  <si>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</si>
  <si>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</si>
  <si>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</si>
  <si>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</si>
  <si>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</si>
  <si>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</si>
  <si>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</si>
  <si>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</si>
  <si>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</si>
  <si>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</si>
  <si>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</si>
  <si>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</si>
  <si>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</si>
  <si>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</si>
  <si>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</si>
  <si>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</si>
  <si>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</si>
  <si>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</si>
  <si>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</si>
  <si>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</si>
  <si>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</si>
  <si>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</si>
  <si>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</si>
  <si>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</si>
  <si>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</si>
  <si>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</si>
  <si>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</si>
  <si>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</si>
  <si>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</si>
  <si>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</si>
  <si>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</si>
  <si>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</si>
  <si>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</si>
  <si>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</si>
  <si>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</si>
  <si>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</si>
  <si>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</si>
  <si>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</si>
  <si>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</si>
  <si>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</si>
  <si>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</si>
  <si>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</si>
  <si>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</si>
  <si>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</si>
  <si>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</si>
  <si>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</si>
  <si>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</si>
  <si>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</si>
  <si>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</si>
  <si>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</si>
  <si>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</si>
  <si>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</si>
  <si>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</si>
  <si>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</si>
  <si>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</si>
  <si>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</si>
  <si>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</si>
  <si>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</si>
  <si>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</si>
  <si>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</si>
  <si>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</si>
  <si>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</si>
  <si>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</si>
  <si>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</si>
  <si>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</si>
  <si>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</si>
  <si>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</si>
  <si>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</si>
  <si>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</si>
  <si>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</si>
  <si>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</si>
  <si>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</si>
  <si>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</si>
  <si>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</si>
  <si>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</si>
  <si>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</si>
  <si>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</si>
  <si>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</si>
  <si>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</si>
  <si>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</si>
  <si>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</si>
  <si>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</si>
  <si>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</si>
  <si>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</si>
  <si>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</si>
  <si>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</si>
  <si>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</si>
  <si>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</si>
  <si>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</si>
  <si>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</si>
  <si>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</si>
  <si>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</si>
  <si>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</si>
  <si>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</si>
  <si>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</si>
  <si>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</si>
  <si>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</si>
  <si>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</si>
  <si>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</si>
  <si>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</si>
  <si>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</si>
  <si>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</si>
  <si>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</si>
  <si>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</si>
  <si>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</si>
  <si>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</si>
  <si>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</si>
  <si>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</si>
  <si>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</si>
  <si>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</si>
  <si>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</si>
  <si>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</si>
  <si>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</si>
  <si>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</si>
  <si>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</si>
  <si>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</si>
  <si>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</si>
  <si>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</si>
  <si>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</si>
  <si>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</si>
  <si>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</si>
  <si>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</si>
  <si>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</si>
  <si>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</si>
  <si>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</si>
  <si>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</si>
  <si>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</si>
  <si>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</si>
  <si>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</si>
  <si>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</si>
  <si>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</si>
  <si>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</si>
  <si>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</si>
  <si>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</si>
  <si>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</si>
  <si>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</si>
  <si>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</si>
  <si>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</si>
  <si>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</si>
  <si>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</si>
  <si>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</si>
  <si>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</si>
  <si>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</si>
  <si>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</si>
  <si>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</si>
  <si>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</si>
  <si>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</si>
  <si>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</si>
  <si>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</si>
  <si>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</si>
  <si>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</si>
  <si>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</si>
  <si>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</si>
  <si>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</si>
  <si>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</si>
  <si>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</si>
  <si>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</si>
  <si>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</si>
  <si>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</si>
  <si>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</si>
  <si>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</si>
  <si>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</si>
  <si>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</si>
  <si>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</si>
  <si>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</si>
  <si>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</si>
  <si>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</si>
  <si>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</si>
  <si>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</si>
  <si>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</si>
  <si>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</si>
  <si>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</si>
  <si>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</si>
  <si>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</si>
  <si>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</si>
  <si>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</si>
  <si>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</si>
  <si>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</si>
  <si>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</si>
  <si>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</si>
  <si>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</si>
  <si>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</si>
  <si>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</si>
  <si>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</si>
  <si>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</si>
  <si>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</si>
  <si>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</si>
  <si>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</si>
  <si>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</si>
  <si>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</si>
  <si>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</si>
  <si>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</si>
  <si>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</si>
  <si>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</si>
  <si>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</si>
  <si>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</si>
  <si>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</si>
  <si>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</si>
  <si>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</si>
  <si>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</si>
  <si>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</si>
  <si>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</si>
  <si>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</si>
  <si>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</si>
  <si>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</si>
  <si>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</si>
  <si>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</si>
  <si>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</si>
  <si>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</si>
  <si>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</si>
  <si>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</si>
  <si>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</si>
  <si>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</si>
  <si>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</si>
  <si>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</si>
  <si>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</si>
  <si>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</si>
  <si>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</si>
  <si>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</si>
  <si>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</si>
  <si>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</si>
  <si>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</si>
  <si>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</si>
  <si>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</si>
  <si>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</si>
  <si>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</si>
  <si>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</si>
  <si>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</si>
  <si>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</si>
  <si>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</si>
  <si>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</si>
  <si>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</si>
  <si>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</si>
  <si>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</si>
  <si>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</si>
  <si>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</si>
  <si>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</si>
  <si>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</si>
  <si>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</si>
  <si>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</si>
  <si>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</si>
  <si>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</si>
  <si>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</si>
  <si>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</si>
  <si>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</si>
  <si>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</si>
  <si>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</si>
  <si>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</si>
  <si>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</si>
  <si>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</si>
  <si>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</si>
  <si>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</si>
  <si>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</si>
  <si>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</si>
  <si>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</si>
  <si>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</si>
  <si>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</si>
  <si>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</si>
  <si>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</si>
  <si>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</si>
  <si>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</si>
  <si>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</si>
  <si>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</si>
  <si>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</si>
  <si>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</si>
  <si>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</si>
  <si>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</si>
  <si>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</si>
  <si>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</si>
  <si>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</si>
  <si>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</si>
  <si>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</si>
  <si>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</si>
  <si>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</si>
  <si>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</si>
  <si>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</si>
  <si>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</si>
  <si>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</si>
  <si>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</si>
  <si>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</si>
  <si>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</si>
  <si>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</si>
  <si>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</si>
  <si>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</si>
  <si>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</si>
  <si>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</si>
  <si>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</si>
  <si>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</si>
  <si>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</si>
  <si>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</si>
  <si>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</si>
  <si>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</si>
  <si>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</si>
  <si>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</si>
  <si>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</si>
  <si>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</si>
  <si>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</si>
  <si>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</si>
  <si>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</si>
  <si>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</si>
  <si>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</si>
  <si>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</si>
  <si>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</si>
  <si>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</si>
  <si>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</si>
  <si>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</si>
  <si>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</si>
  <si>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</si>
  <si>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</si>
  <si>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</si>
  <si>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</si>
  <si>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</si>
  <si>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</si>
  <si>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</si>
  <si>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</si>
  <si>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</si>
  <si>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</si>
  <si>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</si>
  <si>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</si>
  <si>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</si>
  <si>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</si>
  <si>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</si>
  <si>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</si>
  <si>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</si>
  <si>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</si>
  <si>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</si>
  <si>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</si>
  <si>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</si>
  <si>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</si>
  <si>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</si>
  <si>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</si>
  <si>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</si>
  <si>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</si>
  <si>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</si>
  <si>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</si>
  <si>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</si>
  <si>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</si>
  <si>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</si>
  <si>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</si>
  <si>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</si>
  <si>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</si>
  <si>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</si>
  <si>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</si>
  <si>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</si>
  <si>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</si>
  <si>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</si>
  <si>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</si>
  <si>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</si>
  <si>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</si>
  <si>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</si>
  <si>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</si>
  <si>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</si>
  <si>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</si>
  <si>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</si>
  <si>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</si>
  <si>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</si>
  <si>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</si>
  <si>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</si>
  <si>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</si>
  <si>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</si>
  <si>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</si>
  <si>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</si>
  <si>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</si>
  <si>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</si>
  <si>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</si>
  <si>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</si>
  <si>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</si>
  <si>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</si>
  <si>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</si>
  <si>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</si>
  <si>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</si>
  <si>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</si>
  <si>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</si>
  <si>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</si>
  <si>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</si>
  <si>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</si>
  <si>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</si>
  <si>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</si>
  <si>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</si>
  <si>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</si>
  <si>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</si>
  <si>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</si>
  <si>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</si>
  <si>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</si>
  <si>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</si>
  <si>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</si>
  <si>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</si>
  <si>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</si>
  <si>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</si>
  <si>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</si>
  <si>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</si>
  <si>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</si>
  <si>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</si>
  <si>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</si>
  <si>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</si>
  <si>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</si>
  <si>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</si>
  <si>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</si>
  <si>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</si>
  <si>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</si>
  <si>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</si>
  <si>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</si>
  <si>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</si>
  <si>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</si>
  <si>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</si>
  <si>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</si>
  <si>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</si>
  <si>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</si>
  <si>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</si>
  <si>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</si>
  <si>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</si>
  <si>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</si>
  <si>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</si>
  <si>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</si>
  <si>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</si>
  <si>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</si>
  <si>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</si>
  <si>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</si>
  <si>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</si>
  <si>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</si>
  <si>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</si>
  <si>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</si>
  <si>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</si>
  <si>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</si>
  <si>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</si>
  <si>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</si>
  <si>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</si>
  <si>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</si>
  <si>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</si>
  <si>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</si>
  <si>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</si>
  <si>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</si>
  <si>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</si>
  <si>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</si>
  <si>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</si>
  <si>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</si>
  <si>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</si>
  <si>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</si>
  <si>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</si>
  <si>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</si>
  <si>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</si>
  <si>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</si>
  <si>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</si>
  <si>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</si>
  <si>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</si>
  <si>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</si>
  <si>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</si>
  <si>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</si>
  <si>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</si>
  <si>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</si>
  <si>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</si>
  <si>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</si>
  <si>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</si>
  <si>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</si>
  <si>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</si>
  <si>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</si>
  <si>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</si>
  <si>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</si>
  <si>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</si>
  <si>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</si>
  <si>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</si>
  <si>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</si>
  <si>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</si>
  <si>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</si>
  <si>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</si>
  <si>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</si>
  <si>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</si>
  <si>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</si>
  <si>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</si>
  <si>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</si>
  <si>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</si>
  <si>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</si>
  <si>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</si>
  <si>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</si>
  <si>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</si>
  <si>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</si>
  <si>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</si>
  <si>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</si>
  <si>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</si>
  <si>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</si>
  <si>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</si>
  <si>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</si>
  <si>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</si>
  <si>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</si>
  <si>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</si>
  <si>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</si>
  <si>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</si>
  <si>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</si>
  <si>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</si>
  <si>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</si>
  <si>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</si>
  <si>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</si>
  <si>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</si>
  <si>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</si>
  <si>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</si>
  <si>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</si>
  <si>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</si>
  <si>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</si>
  <si>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</si>
  <si>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</si>
  <si>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</si>
  <si>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</si>
  <si>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</si>
  <si>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</si>
  <si>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</si>
  <si>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</si>
  <si>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</si>
  <si>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</si>
  <si>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</si>
  <si>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</si>
  <si>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</si>
  <si>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</si>
  <si>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</si>
  <si>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</si>
  <si>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</si>
  <si>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</si>
  <si>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</si>
  <si>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</si>
  <si>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</si>
  <si>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</si>
  <si>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</si>
  <si>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</si>
  <si>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</si>
  <si>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</si>
  <si>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</si>
  <si>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</si>
  <si>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</si>
  <si>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</si>
  <si>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</si>
  <si>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</si>
  <si>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</si>
  <si>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</si>
  <si>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</si>
  <si>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</si>
  <si>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</si>
  <si>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</si>
  <si>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</si>
  <si>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</si>
  <si>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</si>
  <si>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</si>
  <si>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</si>
  <si>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</si>
  <si>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</si>
  <si>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</si>
  <si>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</si>
  <si>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</si>
  <si>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</si>
  <si>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</si>
  <si>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</si>
  <si>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</si>
  <si>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</si>
  <si>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</si>
  <si>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</si>
  <si>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</si>
  <si>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</si>
  <si>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</si>
  <si>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</si>
  <si>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</si>
  <si>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</si>
  <si>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</si>
  <si>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</si>
  <si>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</si>
  <si>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</si>
  <si>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</si>
  <si>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</si>
  <si>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</si>
  <si>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</si>
  <si>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</si>
  <si>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</si>
  <si>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</si>
  <si>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</si>
  <si>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</si>
  <si>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</si>
  <si>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</si>
  <si>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</si>
  <si>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</si>
  <si>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</si>
  <si>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</si>
  <si>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</si>
  <si>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</si>
  <si>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</si>
  <si>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</si>
  <si>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</si>
  <si>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</si>
  <si>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</si>
  <si>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</si>
  <si>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</si>
  <si>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</si>
  <si>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</si>
  <si>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</si>
  <si>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</si>
  <si>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</si>
  <si>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</si>
  <si>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</si>
  <si>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</si>
  <si>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</si>
  <si>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</si>
  <si>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</si>
  <si>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</si>
  <si>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</si>
  <si>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</si>
  <si>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</si>
  <si>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</si>
  <si>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</si>
  <si>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</si>
  <si>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</si>
  <si>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</si>
  <si>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</si>
  <si>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</si>
  <si>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</si>
  <si>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</si>
  <si>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</si>
  <si>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</si>
  <si>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</si>
  <si>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</si>
  <si>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</si>
  <si>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</si>
  <si>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</si>
  <si>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</si>
  <si>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</si>
  <si>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</si>
  <si>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</si>
  <si>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</si>
  <si>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</si>
  <si>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</si>
  <si>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</si>
  <si>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</si>
  <si>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</si>
  <si>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</si>
  <si>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</si>
  <si>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</si>
  <si>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</si>
  <si>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</si>
  <si>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</si>
  <si>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</si>
  <si>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</si>
  <si>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</si>
  <si>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</si>
  <si>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</si>
  <si>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</si>
  <si>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</si>
  <si>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</si>
  <si>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</si>
  <si>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</si>
  <si>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</si>
  <si>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</si>
  <si>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</si>
  <si>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</si>
  <si>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</si>
  <si>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</si>
  <si>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</si>
  <si>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</si>
  <si>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</si>
  <si>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</si>
  <si>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</si>
  <si>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</si>
  <si>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</si>
  <si>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</si>
  <si>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</si>
  <si>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</si>
  <si>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</si>
  <si>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</si>
  <si>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</si>
  <si>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</si>
  <si>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</si>
  <si>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</si>
  <si>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</si>
  <si>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</si>
  <si>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</si>
  <si>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</si>
  <si>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</si>
  <si>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</si>
  <si>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</si>
  <si>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</si>
  <si>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</si>
  <si>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</si>
  <si>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</si>
  <si>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</si>
  <si>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</si>
  <si>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</si>
  <si>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</si>
  <si>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</si>
  <si>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</si>
  <si>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</si>
  <si>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</si>
  <si>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</si>
  <si>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</si>
  <si>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</si>
  <si>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</si>
  <si>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</si>
  <si>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</si>
  <si>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</si>
  <si>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</si>
  <si>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</si>
  <si>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</si>
  <si>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</si>
  <si>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</si>
  <si>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</si>
  <si>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</si>
  <si>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</si>
  <si>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</si>
  <si>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</si>
  <si>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</si>
  <si>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</si>
  <si>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</si>
  <si>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</si>
  <si>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</si>
  <si>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</si>
  <si>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</si>
  <si>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</si>
  <si>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</si>
  <si>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</si>
  <si>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</si>
  <si>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</si>
  <si>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</si>
  <si>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</si>
  <si>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</si>
  <si>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</si>
  <si>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</si>
  <si>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</si>
  <si>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</si>
  <si>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</si>
  <si>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</si>
  <si>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</si>
  <si>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</si>
  <si>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</si>
  <si>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</si>
  <si>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</si>
  <si>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</si>
  <si>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</si>
  <si>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</si>
  <si>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</si>
  <si>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</si>
  <si>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</si>
  <si>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</si>
  <si>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</si>
  <si>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</si>
  <si>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</si>
  <si>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</si>
  <si>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</si>
  <si>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</si>
  <si>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</si>
  <si>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</si>
  <si>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</si>
  <si>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</si>
  <si>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</si>
  <si>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</si>
  <si>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</si>
  <si>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</si>
  <si>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</si>
  <si>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</si>
  <si>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</si>
  <si>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</si>
  <si>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</si>
  <si>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</si>
  <si>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</si>
  <si>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</si>
  <si>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</si>
  <si>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</si>
  <si>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</si>
  <si>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</si>
  <si>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</si>
  <si>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</si>
  <si>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</si>
  <si>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</si>
  <si>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</si>
  <si>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</si>
  <si>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</si>
  <si>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</si>
  <si>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</si>
  <si>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</si>
  <si>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</si>
  <si>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</si>
  <si>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</si>
  <si>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</si>
  <si>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</si>
  <si>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</si>
  <si>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</si>
  <si>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</si>
  <si>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</si>
  <si>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</si>
  <si>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</si>
  <si>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</si>
  <si>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</si>
  <si>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</si>
  <si>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</si>
  <si>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</si>
  <si>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</si>
  <si>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</si>
  <si>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</si>
  <si>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</si>
  <si>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</si>
  <si>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</si>
  <si>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</si>
  <si>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</si>
  <si>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</si>
  <si>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</si>
  <si>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</si>
  <si>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</si>
  <si>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</si>
  <si>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</si>
  <si>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</si>
  <si>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</si>
  <si>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</si>
  <si>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</si>
  <si>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</si>
  <si>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</si>
  <si>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</si>
  <si>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</si>
  <si>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</si>
  <si>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</si>
  <si>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</si>
  <si>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</si>
  <si>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</si>
  <si>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</si>
  <si>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</si>
  <si>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</si>
  <si>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</si>
  <si>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</si>
  <si>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</si>
  <si>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</si>
  <si>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</si>
  <si>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</si>
  <si>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</si>
  <si>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</si>
  <si>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</si>
  <si>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</si>
  <si>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</si>
  <si>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</si>
  <si>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</si>
  <si>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</si>
  <si>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</si>
  <si>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</si>
  <si>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</si>
  <si>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</si>
  <si>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</si>
  <si>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</si>
  <si>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</si>
  <si>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</si>
  <si>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</si>
  <si>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</si>
  <si>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</si>
  <si>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</si>
  <si>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</si>
  <si>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</si>
  <si>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</si>
  <si>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</si>
  <si>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</si>
  <si>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</si>
  <si>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</si>
  <si>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</si>
  <si>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</si>
  <si>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</si>
  <si>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</si>
  <si>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</si>
  <si>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</si>
  <si>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</si>
  <si>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</si>
  <si>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</si>
  <si>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</si>
  <si>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</si>
  <si>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</si>
  <si>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</si>
  <si>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</si>
  <si>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</si>
  <si>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</si>
  <si>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</si>
  <si>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</si>
  <si>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</si>
  <si>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</si>
  <si>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</si>
  <si>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</si>
  <si>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</si>
  <si>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</si>
  <si>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</si>
  <si>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</si>
  <si>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</si>
  <si>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</si>
  <si>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</si>
  <si>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</si>
  <si>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</si>
  <si>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</si>
  <si>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</si>
  <si>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</si>
  <si>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</si>
  <si>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</si>
  <si>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</si>
  <si>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</si>
  <si>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</si>
  <si>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</si>
  <si>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</si>
  <si>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</si>
  <si>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</si>
  <si>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</si>
  <si>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</si>
  <si>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</si>
  <si>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</si>
  <si>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</si>
  <si>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</si>
  <si>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</si>
  <si>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</si>
  <si>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</si>
  <si>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</si>
  <si>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</si>
  <si>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</si>
  <si>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</si>
  <si>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</si>
  <si>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</si>
  <si>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</si>
  <si>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</si>
  <si>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</si>
  <si>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</si>
  <si>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</si>
  <si>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</si>
  <si>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</si>
  <si>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</si>
  <si>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</si>
  <si>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</si>
  <si>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</si>
  <si>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</si>
  <si>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</si>
  <si>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</si>
  <si>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</si>
  <si>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</si>
  <si>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</si>
  <si>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</si>
  <si>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</si>
  <si>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</si>
  <si>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</si>
  <si>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</si>
  <si>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</si>
  <si>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</si>
  <si>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</si>
  <si>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</si>
  <si>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</si>
  <si>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</si>
  <si>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</si>
  <si>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</si>
  <si>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</si>
  <si>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</si>
  <si>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</si>
  <si>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</si>
  <si>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</si>
  <si>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</si>
  <si>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</si>
  <si>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</si>
  <si>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</si>
  <si>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</si>
  <si>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</si>
  <si>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</si>
  <si>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</si>
  <si>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</si>
  <si>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</si>
  <si>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</si>
  <si>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</si>
  <si>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</si>
  <si>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</si>
  <si>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</si>
  <si>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</si>
  <si>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</si>
  <si>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</si>
  <si>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</si>
  <si>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</si>
  <si>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</si>
  <si>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</si>
  <si>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</si>
  <si>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</si>
  <si>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</si>
  <si>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</si>
  <si>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</si>
  <si>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</si>
  <si>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</si>
  <si>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</si>
  <si>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</si>
  <si>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</si>
  <si>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</si>
  <si>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</si>
  <si>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</si>
  <si>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</si>
  <si>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</si>
  <si>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</si>
  <si>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</si>
  <si>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</si>
  <si>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</si>
  <si>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</si>
  <si>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</si>
  <si>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</si>
  <si>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</si>
  <si>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</si>
  <si>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</si>
  <si>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</si>
  <si>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</si>
  <si>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</si>
  <si>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</si>
  <si>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</si>
  <si>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</si>
  <si>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</si>
  <si>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</si>
  <si>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</si>
  <si>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</si>
  <si>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</si>
  <si>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</si>
  <si>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</si>
  <si>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</si>
  <si>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</si>
  <si>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</si>
  <si>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</si>
  <si>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</si>
  <si>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</si>
  <si>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</si>
  <si>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</si>
  <si>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</si>
  <si>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</si>
  <si>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</si>
  <si>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</si>
  <si>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</si>
  <si>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</si>
  <si>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</si>
  <si>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</si>
  <si>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</si>
  <si>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</si>
  <si>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</si>
  <si>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</si>
  <si>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</si>
  <si>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</si>
  <si>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</si>
  <si>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</si>
  <si>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</si>
  <si>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</si>
  <si>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</si>
  <si>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</si>
  <si>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</si>
  <si>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</si>
  <si>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</si>
  <si>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</si>
  <si>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</si>
  <si>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</si>
  <si>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</si>
  <si>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</si>
  <si>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</si>
  <si>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</si>
  <si>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</si>
  <si>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</si>
  <si>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</si>
  <si>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</si>
  <si>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</si>
  <si>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</si>
  <si>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</si>
  <si>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</si>
  <si>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</si>
  <si>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</si>
  <si>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</si>
  <si>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</si>
  <si>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</si>
  <si>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</si>
  <si>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</si>
  <si>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</si>
  <si>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</si>
  <si>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</si>
  <si>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</si>
  <si>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</si>
  <si>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</si>
  <si>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</si>
  <si>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</si>
  <si>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</si>
  <si>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</si>
  <si>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</si>
  <si>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</si>
  <si>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</si>
  <si>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</si>
  <si>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</si>
  <si>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</si>
  <si>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</si>
  <si>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</si>
  <si>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</si>
  <si>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</si>
  <si>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</si>
  <si>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</si>
  <si>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</si>
  <si>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</si>
  <si>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</si>
  <si>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</si>
  <si>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</si>
  <si>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</si>
  <si>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</si>
  <si>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</si>
  <si>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</si>
  <si>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</si>
  <si>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</si>
  <si>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</si>
  <si>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</si>
  <si>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</si>
  <si>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</si>
  <si>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</si>
  <si>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</si>
  <si>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</si>
  <si>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</si>
  <si>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</si>
  <si>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</si>
  <si>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</si>
  <si>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</si>
  <si>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</si>
  <si>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</si>
  <si>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</si>
  <si>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</si>
  <si>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</si>
  <si>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</si>
  <si>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</si>
  <si>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</si>
  <si>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</si>
  <si>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</si>
  <si>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</si>
  <si>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</si>
  <si>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</si>
  <si>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</si>
  <si>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</si>
  <si>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</si>
  <si>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</si>
  <si>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</si>
  <si>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</si>
  <si>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</si>
  <si>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</si>
  <si>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</si>
  <si>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</si>
  <si>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</si>
  <si>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</si>
  <si>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</si>
  <si>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</si>
  <si>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</si>
  <si>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</si>
  <si>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</si>
  <si>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</si>
  <si>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</si>
  <si>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</si>
  <si>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</si>
  <si>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</si>
  <si>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</si>
  <si>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</si>
  <si>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</si>
  <si>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</si>
  <si>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</si>
  <si>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</si>
  <si>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</si>
  <si>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</si>
  <si>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</si>
  <si>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</si>
  <si>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</si>
  <si>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</si>
  <si>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</si>
  <si>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</si>
  <si>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</si>
  <si>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</si>
  <si>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</si>
  <si>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</si>
  <si>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</si>
  <si>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</si>
  <si>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</si>
  <si>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</si>
  <si>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</si>
  <si>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</si>
  <si>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</si>
  <si>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</si>
  <si>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</si>
  <si>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</si>
  <si>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</si>
  <si>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</si>
  <si>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</si>
  <si>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</si>
  <si>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</si>
  <si>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</si>
  <si>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</si>
  <si>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</si>
  <si>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</si>
  <si>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</si>
  <si>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</si>
  <si>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</si>
  <si>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</si>
  <si>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</si>
  <si>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</si>
  <si>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</si>
  <si>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</si>
  <si>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</si>
  <si>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</si>
  <si>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</si>
  <si>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</si>
  <si>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</si>
  <si>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</si>
  <si>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</si>
  <si>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</si>
  <si>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</si>
  <si>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</si>
  <si>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</si>
  <si>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</si>
  <si>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</si>
  <si>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</si>
  <si>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</si>
  <si>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</si>
  <si>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</si>
  <si>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</si>
  <si>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</si>
  <si>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</si>
  <si>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</si>
  <si>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</si>
  <si>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</si>
  <si>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</si>
  <si>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</si>
  <si>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</si>
  <si>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</si>
  <si>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</si>
  <si>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</si>
  <si>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</si>
  <si>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</si>
  <si>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</si>
  <si>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</si>
  <si>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</si>
  <si>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</si>
  <si>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</si>
  <si>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</si>
  <si>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</si>
  <si>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</si>
  <si>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</si>
  <si>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</si>
  <si>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</si>
  <si>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</si>
  <si>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</si>
  <si>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</si>
  <si>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</si>
  <si>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</si>
  <si>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</si>
  <si>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</si>
  <si>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</si>
  <si>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</si>
  <si>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</si>
  <si>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</si>
  <si>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</si>
  <si>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</si>
  <si>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</si>
  <si>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</si>
  <si>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</si>
  <si>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</si>
  <si>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</si>
  <si>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</si>
  <si>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</si>
  <si>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</si>
  <si>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</si>
  <si>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</si>
  <si>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</si>
  <si>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</si>
  <si>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</si>
  <si>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</si>
  <si>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</si>
  <si>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</si>
  <si>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</si>
  <si>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</si>
  <si>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</si>
  <si>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</si>
  <si>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</si>
  <si>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</si>
  <si>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</si>
  <si>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</si>
  <si>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</si>
  <si>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</si>
  <si>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</si>
  <si>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</si>
  <si>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</si>
  <si>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</si>
  <si>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</si>
  <si>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</si>
  <si>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</si>
  <si>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</si>
  <si>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</si>
  <si>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</si>
  <si>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</si>
  <si>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</si>
  <si>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</si>
  <si>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</si>
  <si>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</si>
  <si>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</si>
  <si>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</si>
  <si>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</si>
  <si>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</si>
  <si>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</si>
  <si>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</si>
  <si>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</si>
  <si>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</si>
  <si>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</si>
  <si>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</si>
  <si>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</si>
  <si>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</si>
  <si>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</si>
  <si>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</si>
  <si>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</si>
  <si>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</si>
  <si>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</si>
  <si>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</si>
  <si>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</si>
  <si>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</si>
  <si>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</si>
  <si>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</si>
  <si>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</si>
  <si>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</si>
  <si>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</si>
  <si>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</si>
  <si>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</si>
  <si>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</si>
  <si>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</si>
  <si>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</si>
  <si>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</si>
  <si>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</si>
  <si>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</si>
  <si>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</si>
  <si>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</si>
  <si>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</si>
  <si>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</si>
  <si>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</si>
  <si>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</si>
  <si>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</si>
  <si>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</si>
  <si>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</si>
  <si>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</si>
  <si>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</si>
  <si>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</si>
  <si>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</si>
  <si>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</si>
  <si>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</si>
  <si>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</si>
  <si>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</si>
  <si>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</si>
  <si>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</si>
  <si>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</si>
  <si>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</si>
  <si>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</si>
  <si>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</si>
  <si>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</si>
  <si>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</si>
  <si>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</si>
  <si>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</si>
  <si>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</si>
  <si>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</si>
  <si>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</si>
  <si>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</si>
  <si>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</si>
  <si>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</si>
  <si>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</si>
  <si>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</si>
  <si>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</si>
  <si>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</si>
  <si>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</si>
  <si>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</si>
  <si>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</si>
  <si>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</si>
  <si>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</si>
  <si>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</si>
  <si>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</si>
  <si>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</si>
  <si>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</si>
  <si>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</si>
  <si>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</si>
  <si>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</si>
  <si>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</si>
  <si>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</si>
  <si>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</si>
  <si>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</si>
  <si>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</si>
  <si>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</si>
  <si>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</si>
  <si>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</si>
  <si>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</si>
  <si>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</si>
  <si>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</si>
  <si>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</si>
  <si>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</si>
  <si>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</si>
  <si>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</si>
  <si>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</si>
  <si>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</si>
  <si>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</si>
  <si>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</si>
  <si>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</si>
  <si>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</si>
  <si>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</si>
  <si>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</si>
  <si>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</si>
  <si>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</si>
  <si>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</si>
  <si>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</si>
  <si>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</si>
  <si>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</si>
  <si>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</si>
  <si>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</si>
  <si>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</si>
  <si>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</si>
  <si>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</si>
  <si>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</si>
  <si>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</si>
  <si>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</si>
  <si>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</si>
  <si>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</si>
  <si>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</si>
  <si>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</si>
  <si>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</si>
  <si>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</si>
  <si>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</si>
  <si>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</si>
  <si>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</si>
  <si>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</si>
  <si>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</si>
  <si>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</si>
  <si>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</si>
  <si>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</si>
  <si>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</si>
  <si>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</si>
  <si>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</si>
  <si>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</si>
  <si>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</si>
  <si>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</si>
  <si>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</si>
  <si>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</si>
  <si>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</si>
  <si>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</si>
  <si>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</si>
  <si>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</si>
  <si>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</si>
  <si>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</si>
  <si>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</si>
  <si>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</si>
  <si>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</si>
  <si>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</si>
  <si>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</si>
  <si>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</si>
  <si>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</si>
  <si>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</si>
  <si>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</si>
  <si>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</si>
  <si>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</si>
  <si>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</si>
  <si>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</si>
  <si>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</si>
  <si>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</si>
  <si>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</si>
  <si>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</si>
  <si>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</si>
  <si>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</si>
  <si>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</si>
  <si>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</si>
  <si>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</si>
  <si>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</si>
  <si>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</si>
  <si>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</si>
  <si>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</si>
  <si>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</si>
  <si>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</si>
  <si>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</si>
  <si>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</si>
  <si>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</si>
  <si>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</si>
  <si>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</si>
  <si>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</si>
  <si>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</si>
  <si>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</si>
  <si>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</si>
  <si>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</si>
  <si>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</si>
  <si>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</si>
  <si>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</si>
  <si>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</si>
  <si>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</si>
  <si>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</si>
  <si>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</si>
  <si>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</si>
  <si>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</si>
  <si>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</si>
  <si>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</si>
  <si>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</si>
  <si>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</si>
  <si>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</si>
  <si>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</si>
  <si>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</si>
  <si>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</si>
  <si>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</si>
  <si>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</si>
  <si>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</si>
  <si>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</si>
  <si>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</si>
  <si>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</si>
  <si>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</si>
  <si>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</si>
  <si>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</si>
  <si>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</si>
  <si>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</si>
  <si>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</si>
  <si>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</si>
  <si>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</si>
  <si>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</si>
  <si>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</si>
  <si>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</si>
  <si>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</si>
  <si>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</si>
  <si>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</si>
  <si>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</si>
  <si>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</si>
  <si>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</si>
  <si>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</si>
  <si>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</si>
  <si>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</si>
  <si>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</si>
  <si>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</si>
  <si>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</si>
  <si>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</si>
  <si>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</si>
  <si>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</si>
  <si>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</si>
  <si>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</si>
  <si>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</si>
  <si>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</si>
  <si>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</si>
  <si>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</si>
  <si>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</si>
  <si>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</si>
  <si>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</si>
  <si>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</si>
  <si>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</si>
  <si>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</si>
  <si>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</si>
  <si>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</si>
  <si>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</si>
  <si>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</si>
  <si>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</si>
  <si>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</si>
  <si>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</si>
  <si>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</si>
  <si>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</si>
  <si>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</si>
  <si>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</si>
  <si>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</si>
  <si>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</si>
  <si>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</si>
  <si>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</si>
  <si>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</si>
  <si>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</si>
  <si>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</si>
  <si>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</si>
  <si>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</si>
  <si>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</si>
  <si>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</si>
  <si>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</si>
  <si>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</si>
  <si>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</si>
  <si>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</si>
  <si>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</si>
  <si>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</si>
  <si>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</si>
  <si>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</si>
  <si>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</si>
  <si>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</si>
  <si>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</si>
  <si>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</si>
  <si>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</si>
  <si>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</si>
  <si>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</si>
  <si>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</si>
  <si>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</si>
  <si>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</si>
  <si>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</si>
  <si>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</si>
  <si>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</si>
  <si>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</si>
  <si>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</si>
  <si>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</si>
  <si>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</si>
  <si>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</si>
  <si>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</si>
  <si>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</si>
  <si>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</si>
  <si>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</si>
  <si>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</si>
  <si>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</si>
  <si>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</si>
  <si>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</si>
  <si>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</si>
  <si>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</si>
  <si>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</si>
  <si>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</si>
  <si>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</si>
  <si>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</si>
  <si>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</si>
  <si>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</si>
  <si>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</si>
  <si>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</si>
  <si>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</si>
  <si>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</si>
  <si>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</si>
  <si>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</si>
  <si>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</si>
  <si>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</si>
  <si>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</si>
  <si>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</si>
  <si>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</si>
  <si>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</si>
  <si>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</si>
  <si>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</si>
  <si>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</si>
  <si>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</si>
  <si>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</si>
  <si>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</si>
  <si>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</si>
  <si>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</si>
  <si>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</si>
  <si>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</si>
  <si>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</si>
  <si>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</si>
  <si>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</si>
  <si>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</si>
  <si>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</si>
  <si>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</si>
  <si>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</si>
  <si>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</si>
  <si>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</si>
  <si>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</si>
  <si>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</si>
  <si>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</si>
  <si>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</si>
  <si>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</si>
  <si>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</si>
  <si>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</si>
  <si>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</si>
  <si>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</si>
  <si>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</si>
  <si>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</si>
  <si>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</si>
  <si>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</si>
  <si>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</si>
  <si>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</si>
  <si>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</si>
  <si>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</si>
  <si>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</si>
  <si>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</si>
  <si>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</si>
  <si>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</si>
  <si>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</si>
  <si>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</si>
  <si>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</si>
  <si>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</si>
  <si>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</si>
  <si>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</si>
  <si>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</si>
  <si>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</si>
  <si>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</si>
  <si>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</si>
  <si>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</si>
  <si>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</si>
  <si>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</si>
  <si>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</si>
  <si>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</si>
  <si>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</si>
  <si>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</si>
  <si>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</si>
  <si>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</si>
  <si>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</si>
  <si>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</si>
  <si>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</si>
  <si>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</si>
  <si>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</si>
  <si>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</si>
  <si>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</si>
  <si>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</si>
  <si>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</si>
  <si>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</si>
  <si>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</si>
  <si>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</si>
  <si>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</si>
  <si>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</si>
  <si>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</si>
  <si>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</si>
  <si>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</si>
  <si>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</si>
  <si>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</si>
  <si>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</si>
  <si>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</si>
  <si>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</si>
  <si>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</si>
  <si>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</si>
  <si>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</si>
  <si>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</si>
  <si>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</si>
  <si>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</si>
  <si>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</si>
  <si>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</si>
  <si>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</si>
  <si>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</si>
  <si>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</si>
  <si>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</si>
  <si>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</si>
  <si>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</si>
  <si>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</si>
  <si>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</si>
  <si>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</si>
  <si>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</si>
  <si>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</si>
  <si>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</si>
  <si>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</si>
  <si>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</si>
  <si>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</si>
  <si>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</si>
  <si>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</si>
  <si>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</si>
  <si>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</si>
  <si>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</si>
  <si>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</si>
  <si>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</si>
  <si>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</si>
  <si>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</si>
  <si>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</si>
  <si>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</si>
  <si>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</si>
  <si>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</si>
  <si>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</si>
  <si>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</si>
  <si>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</si>
  <si>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</si>
  <si>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</si>
  <si>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</si>
  <si>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</si>
  <si>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</si>
  <si>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</si>
  <si>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</si>
  <si>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</si>
  <si>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</si>
  <si>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</si>
  <si>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</si>
  <si>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</si>
  <si>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</si>
  <si>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</si>
  <si>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</si>
  <si>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</si>
  <si>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</si>
  <si>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</si>
  <si>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</si>
  <si>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</si>
  <si>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</si>
  <si>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</si>
  <si>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</si>
  <si>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</si>
  <si>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</si>
  <si>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</si>
  <si>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</si>
  <si>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</si>
  <si>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</si>
  <si>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</si>
  <si>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</si>
  <si>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</si>
  <si>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</si>
  <si>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</si>
  <si>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</si>
  <si>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</si>
  <si>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</si>
  <si>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</si>
  <si>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</si>
  <si>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</si>
  <si>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</si>
  <si>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</si>
  <si>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</si>
  <si>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</si>
  <si>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</si>
  <si>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</si>
  <si>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</si>
  <si>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</si>
  <si>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</si>
  <si>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</si>
  <si>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</si>
  <si>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</si>
  <si>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</si>
  <si>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</si>
  <si>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</si>
  <si>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</si>
  <si>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</si>
  <si>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</si>
  <si>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</si>
  <si>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</si>
  <si>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</si>
  <si>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</si>
  <si>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</si>
  <si>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</si>
  <si>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</si>
  <si>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</si>
  <si>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</si>
  <si>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</si>
  <si>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</si>
  <si>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</si>
  <si>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</si>
  <si>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</si>
  <si>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</si>
  <si>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</si>
  <si>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</si>
  <si>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</si>
  <si>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</si>
  <si>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</si>
  <si>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</si>
  <si>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</si>
  <si>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</si>
  <si>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</si>
  <si>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</si>
  <si>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</si>
  <si>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</si>
  <si>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</si>
  <si>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</si>
  <si>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</si>
  <si>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</si>
  <si>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</si>
  <si>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</si>
  <si>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</si>
  <si>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</si>
  <si>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</si>
  <si>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</si>
  <si>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</si>
  <si>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</si>
  <si>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</si>
  <si>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</si>
  <si>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</si>
  <si>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</si>
  <si>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</si>
  <si>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</si>
  <si>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</si>
  <si>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</si>
  <si>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</si>
  <si>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</si>
  <si>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</si>
  <si>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</si>
  <si>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</si>
  <si>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</si>
  <si>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</si>
  <si>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</si>
  <si>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</si>
  <si>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</si>
  <si>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</si>
  <si>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</si>
  <si>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</si>
  <si>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</si>
  <si>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</si>
  <si>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</si>
  <si>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</si>
  <si>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</si>
  <si>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</si>
  <si>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</si>
  <si>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</si>
  <si>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</si>
  <si>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</si>
  <si>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</si>
  <si>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</si>
  <si>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</si>
  <si>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</si>
  <si>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</si>
  <si>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</si>
  <si>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</si>
  <si>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</si>
  <si>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</si>
  <si>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</si>
  <si>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</si>
  <si>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</si>
  <si>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</si>
  <si>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</si>
  <si>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</si>
  <si>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</si>
  <si>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</si>
  <si>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</si>
  <si>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</si>
  <si>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</si>
  <si>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</si>
  <si>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</si>
  <si>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</si>
  <si>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</si>
  <si>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</si>
  <si>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</si>
  <si>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</si>
  <si>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</si>
  <si>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</si>
  <si>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</si>
  <si>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</si>
  <si>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</si>
  <si>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</si>
  <si>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</si>
  <si>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</si>
  <si>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</si>
  <si>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</si>
  <si>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</si>
  <si>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</si>
  <si>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</si>
  <si>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</si>
  <si>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</si>
  <si>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</si>
  <si>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</si>
  <si>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</si>
  <si>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</si>
  <si>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</si>
  <si>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</si>
  <si>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</si>
  <si>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</si>
  <si>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</si>
  <si>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</si>
  <si>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</si>
  <si>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</si>
  <si>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</si>
  <si>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</si>
  <si>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</si>
  <si>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</si>
  <si>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</si>
  <si>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</si>
  <si>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</si>
  <si>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</si>
  <si>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</si>
  <si>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</si>
  <si>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</si>
  <si>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</si>
  <si>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</si>
  <si>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</si>
  <si>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</si>
  <si>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</si>
  <si>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</si>
  <si>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</si>
  <si>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</si>
  <si>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</si>
  <si>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</si>
  <si>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</si>
  <si>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</si>
  <si>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</si>
  <si>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</si>
  <si>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</si>
  <si>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</si>
  <si>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</si>
  <si>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</si>
  <si>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</si>
  <si>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</si>
  <si>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</si>
  <si>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</si>
  <si>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</si>
  <si>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</si>
  <si>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</si>
  <si>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</si>
  <si>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</si>
  <si>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</si>
  <si>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</si>
  <si>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</si>
  <si>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</si>
  <si>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</si>
  <si>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</si>
  <si>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</si>
  <si>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</si>
  <si>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</si>
  <si>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</si>
  <si>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</si>
  <si>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</si>
  <si>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</si>
  <si>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</si>
  <si>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</si>
  <si>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</si>
  <si>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</si>
  <si>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</si>
  <si>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</si>
  <si>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</si>
  <si>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</si>
  <si>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</si>
  <si>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</si>
  <si>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</si>
  <si>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</si>
  <si>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</si>
  <si>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</si>
  <si>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</si>
  <si>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</si>
  <si>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</si>
  <si>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</si>
  <si>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</si>
  <si>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</si>
  <si>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</si>
  <si>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</si>
  <si>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</si>
  <si>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</si>
  <si>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</si>
  <si>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</si>
  <si>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</si>
  <si>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</si>
  <si>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</si>
  <si>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</si>
  <si>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</si>
  <si>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</si>
  <si>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</si>
  <si>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</si>
  <si>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</si>
  <si>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</si>
  <si>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</si>
  <si>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</si>
  <si>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</si>
  <si>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</si>
  <si>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</si>
  <si>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</si>
  <si>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</si>
  <si>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</si>
  <si>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</si>
  <si>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</si>
  <si>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</si>
  <si>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</si>
  <si>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</si>
  <si>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</si>
  <si>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</si>
  <si>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</si>
  <si>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</si>
  <si>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</si>
  <si>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</si>
  <si>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</si>
  <si>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</si>
  <si>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</si>
  <si>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</si>
  <si>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</si>
  <si>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</si>
  <si>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</si>
  <si>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</si>
  <si>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</si>
  <si>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</si>
  <si>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</si>
  <si>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</si>
  <si>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</si>
  <si>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</si>
  <si>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</si>
  <si>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</si>
  <si>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</si>
  <si>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</si>
  <si>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</si>
  <si>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</si>
  <si>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</si>
  <si>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</si>
  <si>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</si>
  <si>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</si>
  <si>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</si>
  <si>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</si>
  <si>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</si>
  <si>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</si>
  <si>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</si>
  <si>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</si>
  <si>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</si>
  <si>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</si>
  <si>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</si>
  <si>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</si>
  <si>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</si>
  <si>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</si>
  <si>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</si>
  <si>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</si>
  <si>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</si>
  <si>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</si>
  <si>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</si>
  <si>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</si>
  <si>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</si>
  <si>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</si>
  <si>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</si>
  <si>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</si>
  <si>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</si>
  <si>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</si>
  <si>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</si>
  <si>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</si>
  <si>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</si>
  <si>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</si>
  <si>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</si>
  <si>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</si>
  <si>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</si>
  <si>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</si>
  <si>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</si>
  <si>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</si>
  <si>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</si>
  <si>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</si>
  <si>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</si>
  <si>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</si>
  <si>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</si>
  <si>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</si>
  <si>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</si>
  <si>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</si>
  <si>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</si>
  <si>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</si>
  <si>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</si>
  <si>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</si>
  <si>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</si>
  <si>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</si>
  <si>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</si>
  <si>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</si>
  <si>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</si>
  <si>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</si>
  <si>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</si>
  <si>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</si>
  <si>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</si>
  <si>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</si>
  <si>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</si>
  <si>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</si>
  <si>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</si>
  <si>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</si>
  <si>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</si>
  <si>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</si>
  <si>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</si>
  <si>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</si>
  <si>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</si>
  <si>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</si>
  <si>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</si>
  <si>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</si>
  <si>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</si>
  <si>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</si>
  <si>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</si>
  <si>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</si>
  <si>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</si>
  <si>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</si>
  <si>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</si>
  <si>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</si>
  <si>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</si>
  <si>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</si>
  <si>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</si>
  <si>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</si>
  <si>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</si>
  <si>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</si>
  <si>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</si>
  <si>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</si>
  <si>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</si>
  <si>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</si>
  <si>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</si>
  <si>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</si>
  <si>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</si>
  <si>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</si>
  <si>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</si>
  <si>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</si>
  <si>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</si>
  <si>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</si>
  <si>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</si>
  <si>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</si>
  <si>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</si>
  <si>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</si>
  <si>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</si>
  <si>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</si>
  <si>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</si>
  <si>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</si>
  <si>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</si>
  <si>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</si>
  <si>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</si>
  <si>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</si>
  <si>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</si>
  <si>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</si>
  <si>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</si>
  <si>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</si>
  <si>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</si>
  <si>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</si>
  <si>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</si>
  <si>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</si>
  <si>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</si>
  <si>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</si>
  <si>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</si>
  <si>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</si>
  <si>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</si>
  <si>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</si>
  <si>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</si>
  <si>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</si>
  <si>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</si>
  <si>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</si>
  <si>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</si>
  <si>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</si>
  <si>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</si>
  <si>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</si>
  <si>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</si>
  <si>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</si>
  <si>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</si>
  <si>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</si>
  <si>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</si>
  <si>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</si>
  <si>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</si>
  <si>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</si>
  <si>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</si>
  <si>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</si>
  <si>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</si>
  <si>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</si>
  <si>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</si>
  <si>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</si>
  <si>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</si>
  <si>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</si>
  <si>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</si>
  <si>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</si>
  <si>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</si>
  <si>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</si>
  <si>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</si>
  <si>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</si>
  <si>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</si>
  <si>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</si>
  <si>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</si>
  <si>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</si>
  <si>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</si>
  <si>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</si>
  <si>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</si>
  <si>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</si>
  <si>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</si>
  <si>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</si>
  <si>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</si>
  <si>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</si>
  <si>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</si>
  <si>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</si>
  <si>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</si>
  <si>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</si>
  <si>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</si>
  <si>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</si>
  <si>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</si>
  <si>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</si>
  <si>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</si>
  <si>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</si>
  <si>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</si>
  <si>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</si>
  <si>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</si>
  <si>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</si>
  <si>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</si>
  <si>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</si>
  <si>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</si>
  <si>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</si>
  <si>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</si>
  <si>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</si>
  <si>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</si>
  <si>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</si>
  <si>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</si>
  <si>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</si>
  <si>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</si>
  <si>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</si>
  <si>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</si>
  <si>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</si>
  <si>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</si>
  <si>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</si>
  <si>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</si>
  <si>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</si>
  <si>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</si>
  <si>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</si>
  <si>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</si>
  <si>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</si>
  <si>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</si>
  <si>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</si>
  <si>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</si>
  <si>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</si>
  <si>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</si>
  <si>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</si>
  <si>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</si>
  <si>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</si>
  <si>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</si>
  <si>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</si>
  <si>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</si>
  <si>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</si>
  <si>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</si>
  <si>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</si>
  <si>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</si>
  <si>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</si>
  <si>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</si>
  <si>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</si>
  <si>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</si>
  <si>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</si>
  <si>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</si>
  <si>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</si>
  <si>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</si>
  <si>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</si>
  <si>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</si>
  <si>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</si>
  <si>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</si>
  <si>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</si>
  <si>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</si>
  <si>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</si>
  <si>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</si>
  <si>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</si>
  <si>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</si>
  <si>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</si>
  <si>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</si>
  <si>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</si>
  <si>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</si>
  <si>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</si>
  <si>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</si>
  <si>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</si>
  <si>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</si>
  <si>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</si>
  <si>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</si>
  <si>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</si>
  <si>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</si>
  <si>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</si>
  <si>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</si>
  <si>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</si>
  <si>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</si>
  <si>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</si>
  <si>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</si>
  <si>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</si>
  <si>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</si>
  <si>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</si>
  <si>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</si>
  <si>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</si>
  <si>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</si>
  <si>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</si>
  <si>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</si>
  <si>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</si>
  <si>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</si>
  <si>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</si>
  <si>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</si>
  <si>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</si>
  <si>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</si>
  <si>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</si>
  <si>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</si>
  <si>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</si>
  <si>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</si>
  <si>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</si>
  <si>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</si>
  <si>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</si>
  <si>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</si>
  <si>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</si>
  <si>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</si>
  <si>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</si>
  <si>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</si>
  <si>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</si>
  <si>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</si>
  <si>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</si>
  <si>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</si>
  <si>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</si>
  <si>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</si>
  <si>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</si>
  <si>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</si>
  <si>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</si>
  <si>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</si>
  <si>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</si>
  <si>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</si>
  <si>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</si>
  <si>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</si>
  <si>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</si>
  <si>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</si>
  <si>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</si>
  <si>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</si>
  <si>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</si>
  <si>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</si>
  <si>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</si>
  <si>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</si>
  <si>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</si>
  <si>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</si>
  <si>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</si>
  <si>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</si>
  <si>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</si>
  <si>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</si>
  <si>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</si>
  <si>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</si>
  <si>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</si>
  <si>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</si>
  <si>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</si>
  <si>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</si>
  <si>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</si>
  <si>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</si>
  <si>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</si>
  <si>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</si>
  <si>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</si>
  <si>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</si>
  <si>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</si>
  <si>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</si>
  <si>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</si>
  <si>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</si>
  <si>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</si>
  <si>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</si>
  <si>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</si>
  <si>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</si>
  <si>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</si>
  <si>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</si>
  <si>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</si>
  <si>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</si>
  <si>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</si>
  <si>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</si>
  <si>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</si>
  <si>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</si>
  <si>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</si>
  <si>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</si>
  <si>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</si>
  <si>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</si>
  <si>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</si>
  <si>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</si>
  <si>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</si>
  <si>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</si>
  <si>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</si>
  <si>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</si>
  <si>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</si>
  <si>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</si>
  <si>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</si>
  <si>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</si>
  <si>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</si>
  <si>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</si>
  <si>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</si>
  <si>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</si>
  <si>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</si>
  <si>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</si>
  <si>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</si>
  <si>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</si>
  <si>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</si>
  <si>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</si>
  <si>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</si>
  <si>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</si>
  <si>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</si>
  <si>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</si>
  <si>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</si>
  <si>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</si>
  <si>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</si>
  <si>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</si>
  <si>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</si>
  <si>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</si>
  <si>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</si>
  <si>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</si>
  <si>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</si>
  <si>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</si>
  <si>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</si>
  <si>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</si>
  <si>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</si>
  <si>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</si>
  <si>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</si>
  <si>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</si>
  <si>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</si>
  <si>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</si>
  <si>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</si>
  <si>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</si>
  <si>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</si>
  <si>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</si>
  <si>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</si>
  <si>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</si>
  <si>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</si>
  <si>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</si>
  <si>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</si>
  <si>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</si>
  <si>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</si>
  <si>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</si>
  <si>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</si>
  <si>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</si>
  <si>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</si>
  <si>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</si>
  <si>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</si>
  <si>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</si>
  <si>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</si>
  <si>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</si>
  <si>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</si>
  <si>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</si>
  <si>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</si>
  <si>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</si>
  <si>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</si>
  <si>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</si>
  <si>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</si>
  <si>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</si>
  <si>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</si>
  <si>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</si>
  <si>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</si>
  <si>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</si>
  <si>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</si>
  <si>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</si>
  <si>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</si>
  <si>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</si>
  <si>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</si>
  <si>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</si>
  <si>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</si>
  <si>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</si>
  <si>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</si>
  <si>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</si>
  <si>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</si>
  <si>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</si>
  <si>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</si>
  <si>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</si>
  <si>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</si>
  <si>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</si>
  <si>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</si>
  <si>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</si>
  <si>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</si>
  <si>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</si>
  <si>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</si>
  <si>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</si>
  <si>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</si>
  <si>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</si>
  <si>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</si>
  <si>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</si>
  <si>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</si>
  <si>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</si>
  <si>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</si>
  <si>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</si>
  <si>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</si>
  <si>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</si>
  <si>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</si>
  <si>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</si>
  <si>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</si>
  <si>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</si>
  <si>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</si>
  <si>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</si>
  <si>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</si>
  <si>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</si>
  <si>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</si>
  <si>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</si>
  <si>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</si>
  <si>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</si>
  <si>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</si>
  <si>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</si>
  <si>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</si>
  <si>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</si>
  <si>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</si>
  <si>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</si>
  <si>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</si>
  <si>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</si>
  <si>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</si>
  <si>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</si>
  <si>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</si>
  <si>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</si>
  <si>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</si>
  <si>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</si>
  <si>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</si>
  <si>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</si>
  <si>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</si>
  <si>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</si>
  <si>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</si>
  <si>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</si>
  <si>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</si>
  <si>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</si>
  <si>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</si>
  <si>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</si>
  <si>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</si>
  <si>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</si>
  <si>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</si>
  <si>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</si>
  <si>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</si>
  <si>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</si>
  <si>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</si>
  <si>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</si>
  <si>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</si>
  <si>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</si>
  <si>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</si>
  <si>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</si>
  <si>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</si>
  <si>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</si>
  <si>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</si>
  <si>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</si>
  <si>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</si>
  <si>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</si>
  <si>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</si>
  <si>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</si>
  <si>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</si>
  <si>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</si>
  <si>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</si>
  <si>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</si>
  <si>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</si>
  <si>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</si>
  <si>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</si>
  <si>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</si>
  <si>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</si>
  <si>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</si>
  <si>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</si>
  <si>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</si>
  <si>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</si>
  <si>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</si>
  <si>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</si>
  <si>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</si>
  <si>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</si>
  <si>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</si>
  <si>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</si>
  <si>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</si>
  <si>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</si>
  <si>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</si>
  <si>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</si>
  <si>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</si>
  <si>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</si>
  <si>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</si>
  <si>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</si>
  <si>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</si>
  <si>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</si>
  <si>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</si>
  <si>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</si>
  <si>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</si>
  <si>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</si>
  <si>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</si>
  <si>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</si>
  <si>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</si>
  <si>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</si>
  <si>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</si>
  <si>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</si>
  <si>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</si>
  <si>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</si>
  <si>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</si>
  <si>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</si>
  <si>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</si>
  <si>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</si>
  <si>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</si>
  <si>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</si>
  <si>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</si>
  <si>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</si>
  <si>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</si>
  <si>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</si>
  <si>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</si>
  <si>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</si>
  <si>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</si>
  <si>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</si>
  <si>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</si>
  <si>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</si>
  <si>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</si>
  <si>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</si>
  <si>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</si>
  <si>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</si>
  <si>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</si>
  <si>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</si>
  <si>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</si>
  <si>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</si>
  <si>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</si>
  <si>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</si>
  <si>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</si>
  <si>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</si>
  <si>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</si>
  <si>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</si>
  <si>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</si>
  <si>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</si>
  <si>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</si>
  <si>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</si>
  <si>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</si>
  <si>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</si>
  <si>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</si>
  <si>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</si>
  <si>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</si>
  <si>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</si>
  <si>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</si>
  <si>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</si>
  <si>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</si>
  <si>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</si>
  <si>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</si>
  <si>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</si>
  <si>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</si>
  <si>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</si>
  <si>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</si>
  <si>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</si>
  <si>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</si>
  <si>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</si>
  <si>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</si>
  <si>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</si>
  <si>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</si>
  <si>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</si>
  <si>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</si>
  <si>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</si>
  <si>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</si>
  <si>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</si>
  <si>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</si>
  <si>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</si>
  <si>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</si>
  <si>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</si>
  <si>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</si>
  <si>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</si>
  <si>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</si>
  <si>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</si>
  <si>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</si>
  <si>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</si>
  <si>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</si>
  <si>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</si>
  <si>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</si>
  <si>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</si>
  <si>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</si>
  <si>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</si>
  <si>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</si>
  <si>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</si>
  <si>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</si>
  <si>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</si>
  <si>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</si>
  <si>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</si>
  <si>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</si>
  <si>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</si>
  <si>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</si>
  <si>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</si>
  <si>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</si>
  <si>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</si>
  <si>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</si>
  <si>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</si>
  <si>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</si>
  <si>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</si>
  <si>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</si>
  <si>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</si>
  <si>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</si>
  <si>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</si>
  <si>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</si>
  <si>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</si>
  <si>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</si>
  <si>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</si>
  <si>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</si>
  <si>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</si>
  <si>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</si>
  <si>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</si>
  <si>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</si>
  <si>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</si>
  <si>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</si>
  <si>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</si>
  <si>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</si>
  <si>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</si>
  <si>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</si>
  <si>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</si>
  <si>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</si>
  <si>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</si>
  <si>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</si>
  <si>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</si>
  <si>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</si>
  <si>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</si>
  <si>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</si>
  <si>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</si>
  <si>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</si>
  <si>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</si>
  <si>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</si>
  <si>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</si>
  <si>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</si>
  <si>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</si>
  <si>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</si>
  <si>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</si>
  <si>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</si>
  <si>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</si>
  <si>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</si>
  <si>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</si>
  <si>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</si>
  <si>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</si>
  <si>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</si>
  <si>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</si>
  <si>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</si>
  <si>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</si>
  <si>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</si>
  <si>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</si>
  <si>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</si>
  <si>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</si>
  <si>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</si>
  <si>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</si>
  <si>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</si>
  <si>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</si>
  <si>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</si>
  <si>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</si>
  <si>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</si>
  <si>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</si>
  <si>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</si>
  <si>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</si>
  <si>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</si>
  <si>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</si>
  <si>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</si>
  <si>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</si>
  <si>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</si>
  <si>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</si>
  <si>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</si>
  <si>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</si>
  <si>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</si>
  <si>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</si>
  <si>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</si>
  <si>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</si>
  <si>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</si>
  <si>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</si>
  <si>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</si>
  <si>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</si>
  <si>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</si>
  <si>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</si>
  <si>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</si>
  <si>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</si>
  <si>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</si>
  <si>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</si>
  <si>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</si>
  <si>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</si>
  <si>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</si>
  <si>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</si>
  <si>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</si>
  <si>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</si>
  <si>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</si>
  <si>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</si>
  <si>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</si>
  <si>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</si>
  <si>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</si>
  <si>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</si>
  <si>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</si>
  <si>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</si>
  <si>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</si>
  <si>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</si>
  <si>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</si>
  <si>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</si>
  <si>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</si>
  <si>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</si>
  <si>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</si>
  <si>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</si>
  <si>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</si>
  <si>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</si>
  <si>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</si>
  <si>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</si>
  <si>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</si>
  <si>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</si>
  <si>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</si>
  <si>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</si>
  <si>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</si>
  <si>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</si>
  <si>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</si>
  <si>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</si>
  <si>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</si>
  <si>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</si>
  <si>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</si>
  <si>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</si>
  <si>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</si>
  <si>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</si>
  <si>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</si>
  <si>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</si>
  <si>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</si>
  <si>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</si>
  <si>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</si>
  <si>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</si>
  <si>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</si>
  <si>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</si>
  <si>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</si>
  <si>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</si>
  <si>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</si>
  <si>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</si>
  <si>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</si>
  <si>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</si>
  <si>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</si>
  <si>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</si>
  <si>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</si>
  <si>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</si>
  <si>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</si>
  <si>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</si>
  <si>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</si>
  <si>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</si>
  <si>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</si>
  <si>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</si>
  <si>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</si>
  <si>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</si>
  <si>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</si>
  <si>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</si>
  <si>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</si>
  <si>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</si>
  <si>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</si>
  <si>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</si>
  <si>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</si>
  <si>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</si>
  <si>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</si>
  <si>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</si>
  <si>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</si>
  <si>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</si>
  <si>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</si>
  <si>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</si>
  <si>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</si>
  <si>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</si>
  <si>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</si>
  <si>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</si>
  <si>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</si>
  <si>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</si>
  <si>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</si>
  <si>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</si>
  <si>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</si>
  <si>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</si>
  <si>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</si>
  <si>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</si>
  <si>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</si>
  <si>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</si>
  <si>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</si>
  <si>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</si>
  <si>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</si>
  <si>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</si>
  <si>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</si>
  <si>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</si>
  <si>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</si>
  <si>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</si>
  <si>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</si>
  <si>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</si>
  <si>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</si>
  <si>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</si>
  <si>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</si>
  <si>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</si>
  <si>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</si>
  <si>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</si>
  <si>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</si>
  <si>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</si>
  <si>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</si>
  <si>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</si>
  <si>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</si>
  <si>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</si>
  <si>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</si>
  <si>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</si>
  <si>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</si>
  <si>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</si>
  <si>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</si>
  <si>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</si>
  <si>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</si>
  <si>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</si>
  <si>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</si>
  <si>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</si>
  <si>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</si>
  <si>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</si>
  <si>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</si>
  <si>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</si>
  <si>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</si>
  <si>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</si>
  <si>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</si>
  <si>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</si>
  <si>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</si>
  <si>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</si>
  <si>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</si>
  <si>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</si>
  <si>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</si>
  <si>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</si>
  <si>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</si>
  <si>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</si>
  <si>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</si>
  <si>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</si>
  <si>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</si>
  <si>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</si>
  <si>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</si>
  <si>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</si>
  <si>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</si>
  <si>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</si>
  <si>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</si>
  <si>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</si>
  <si>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</si>
  <si>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</si>
  <si>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</si>
  <si>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</si>
  <si>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</si>
  <si>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</si>
  <si>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</si>
  <si>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</si>
  <si>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</si>
  <si>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</si>
  <si>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</si>
  <si>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</si>
  <si>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</si>
  <si>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</si>
  <si>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</si>
  <si>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</si>
  <si>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</si>
  <si>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</si>
  <si>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</si>
  <si>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</si>
  <si>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</si>
  <si>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</si>
  <si>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</si>
  <si>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</si>
  <si>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</si>
  <si>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</si>
  <si>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</si>
  <si>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</si>
  <si>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</si>
  <si>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</si>
  <si>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</si>
  <si>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</si>
  <si>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</si>
  <si>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</si>
  <si>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</si>
  <si>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</si>
  <si>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</si>
  <si>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</si>
  <si>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</si>
  <si>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</si>
  <si>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</si>
  <si>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</si>
  <si>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</si>
  <si>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</si>
  <si>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</si>
  <si>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</si>
  <si>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</si>
  <si>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</si>
  <si>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</si>
  <si>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</si>
  <si>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</si>
  <si>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</si>
  <si>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</si>
  <si>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</si>
  <si>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</si>
  <si>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</si>
  <si>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</si>
  <si>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</si>
  <si>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</si>
  <si>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</si>
  <si>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</si>
  <si>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</si>
  <si>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</si>
  <si>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</si>
  <si>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</si>
  <si>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</si>
  <si>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</si>
  <si>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</si>
  <si>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</si>
  <si>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</si>
  <si>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</si>
  <si>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</si>
  <si>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</si>
  <si>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</si>
  <si>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</si>
  <si>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</si>
  <si>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</si>
  <si>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</si>
  <si>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</si>
  <si>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</si>
  <si>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</si>
  <si>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</si>
  <si>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</si>
  <si>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</si>
  <si>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</si>
  <si>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</si>
  <si>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</si>
  <si>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</si>
  <si>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</si>
  <si>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</si>
  <si>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</si>
  <si>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</si>
  <si>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</si>
  <si>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</si>
  <si>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</si>
  <si>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</si>
  <si>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</si>
  <si>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</si>
  <si>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</si>
  <si>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</si>
  <si>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</si>
  <si>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</si>
  <si>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</si>
  <si>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</si>
  <si>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</si>
  <si>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</si>
  <si>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</si>
  <si>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</si>
  <si>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</si>
  <si>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</si>
  <si>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</si>
  <si>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</si>
  <si>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</si>
  <si>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</si>
  <si>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</si>
  <si>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</si>
  <si>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</si>
  <si>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</si>
  <si>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</si>
  <si>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</si>
  <si>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</si>
  <si>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</si>
  <si>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</si>
  <si>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</si>
  <si>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</si>
  <si>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</si>
  <si>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</si>
  <si>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</si>
  <si>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</si>
  <si>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</si>
  <si>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</si>
  <si>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</si>
  <si>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</si>
  <si>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</si>
  <si>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</si>
  <si>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</si>
  <si>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</si>
  <si>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</si>
  <si>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</si>
  <si>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</si>
  <si>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</si>
  <si>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</si>
  <si>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</si>
  <si>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</si>
  <si>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</si>
  <si>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</si>
  <si>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</si>
  <si>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</si>
  <si>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</si>
  <si>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</si>
  <si>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</si>
  <si>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</si>
  <si>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</si>
  <si>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</si>
  <si>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</si>
  <si>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</si>
  <si>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</si>
  <si>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</si>
  <si>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</si>
  <si>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</si>
  <si>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</si>
  <si>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</si>
  <si>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</si>
  <si>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</si>
  <si>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</si>
  <si>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</si>
  <si>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</si>
  <si>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</si>
  <si>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</si>
  <si>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</si>
  <si>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</si>
  <si>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</si>
  <si>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</si>
  <si>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</si>
  <si>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</si>
  <si>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</si>
  <si>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</si>
  <si>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</si>
  <si>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</si>
  <si>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</si>
  <si>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</si>
  <si>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</si>
  <si>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</si>
  <si>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</si>
  <si>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</si>
  <si>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</si>
  <si>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</si>
  <si>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</si>
  <si>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</si>
  <si>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</si>
  <si>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</si>
  <si>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</si>
  <si>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</si>
  <si>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</si>
  <si>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</si>
  <si>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</si>
  <si>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</si>
  <si>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</si>
  <si>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</si>
  <si>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</si>
  <si>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</si>
  <si>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</si>
  <si>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</si>
  <si>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</si>
  <si>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</si>
  <si>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</si>
  <si>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</si>
  <si>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</si>
  <si>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</si>
  <si>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</si>
  <si>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</si>
  <si>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</si>
  <si>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</si>
  <si>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</si>
  <si>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</si>
  <si>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</si>
  <si>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</si>
  <si>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</si>
  <si>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</si>
  <si>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</si>
  <si>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</si>
  <si>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</si>
  <si>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</si>
  <si>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</si>
  <si>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</si>
  <si>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</si>
  <si>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</si>
  <si>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</si>
  <si>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</si>
  <si>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</si>
  <si>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</si>
  <si>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</si>
  <si>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</si>
  <si>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</si>
  <si>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</si>
  <si>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</si>
  <si>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</si>
  <si>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</si>
  <si>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</si>
  <si>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</si>
  <si>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</si>
  <si>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</si>
  <si>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</si>
  <si>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</si>
  <si>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</si>
  <si>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</si>
  <si>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</si>
  <si>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</si>
  <si>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</si>
  <si>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</si>
  <si>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</si>
  <si>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</si>
  <si>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</si>
  <si>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</si>
  <si>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</si>
  <si>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</si>
  <si>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</si>
  <si>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</si>
  <si>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</si>
  <si>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</si>
  <si>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</si>
  <si>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</si>
  <si>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</si>
  <si>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</si>
  <si>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</si>
  <si>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</si>
  <si>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</si>
  <si>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</si>
  <si>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</si>
  <si>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</si>
  <si>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</si>
  <si>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</si>
  <si>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</si>
  <si>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</si>
  <si>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</si>
  <si>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</si>
  <si>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</si>
  <si>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</si>
  <si>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</si>
  <si>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</si>
  <si>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</si>
  <si>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</si>
  <si>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</si>
  <si>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</si>
  <si>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</si>
  <si>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</si>
  <si>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</si>
  <si>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</si>
  <si>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</si>
  <si>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</si>
  <si>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</si>
  <si>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</si>
  <si>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</si>
  <si>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</si>
  <si>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</si>
  <si>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</si>
  <si>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</si>
  <si>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</si>
  <si>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</si>
  <si>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</si>
  <si>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</si>
  <si>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</si>
  <si>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</si>
  <si>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</si>
  <si>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</si>
  <si>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</si>
  <si>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</si>
  <si>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</si>
  <si>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</si>
  <si>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</si>
  <si>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</si>
  <si>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</si>
  <si>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</si>
  <si>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</si>
  <si>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</si>
  <si>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</si>
  <si>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</si>
  <si>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</si>
  <si>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</si>
  <si>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</si>
  <si>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</si>
  <si>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</si>
  <si>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</si>
  <si>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</si>
  <si>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</si>
  <si>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</si>
  <si>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</si>
  <si>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</si>
  <si>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</si>
  <si>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</si>
  <si>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</si>
  <si>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</si>
  <si>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</si>
  <si>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</si>
  <si>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</si>
  <si>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</si>
  <si>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</si>
  <si>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</si>
  <si>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</si>
  <si>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</si>
  <si>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</si>
  <si>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</si>
  <si>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</si>
  <si>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</si>
  <si>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</si>
  <si>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</si>
  <si>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</si>
  <si>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</si>
  <si>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</si>
  <si>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</si>
  <si>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</si>
  <si>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</si>
  <si>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</si>
  <si>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</si>
  <si>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</si>
  <si>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</si>
  <si>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</si>
  <si>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</si>
  <si>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</si>
  <si>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</si>
  <si>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</si>
  <si>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</si>
  <si>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</si>
  <si>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</si>
  <si>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</si>
  <si>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</si>
  <si>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</si>
  <si>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</si>
  <si>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</si>
  <si>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</si>
  <si>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</si>
  <si>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</si>
  <si>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</si>
  <si>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</si>
  <si>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</si>
  <si>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</si>
  <si>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</si>
  <si>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</si>
  <si>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</si>
  <si>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</si>
  <si>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</si>
  <si>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</si>
  <si>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</si>
  <si>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</si>
  <si>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</si>
  <si>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</si>
  <si>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</si>
  <si>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</si>
  <si>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</si>
  <si>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</si>
  <si>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</si>
  <si>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</si>
  <si>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</si>
  <si>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</si>
  <si>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</si>
  <si>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</si>
  <si>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</si>
  <si>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</si>
  <si>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</si>
  <si>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</si>
  <si>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</si>
  <si>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</si>
  <si>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</si>
  <si>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</si>
  <si>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</si>
  <si>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</si>
  <si>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</si>
  <si>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</si>
  <si>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</si>
  <si>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</si>
  <si>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</si>
  <si>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</si>
  <si>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</si>
  <si>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</si>
  <si>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</si>
  <si>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</si>
  <si>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</si>
  <si>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</si>
  <si>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</si>
  <si>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</si>
  <si>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</si>
  <si>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</si>
  <si>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</si>
  <si>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</si>
  <si>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</si>
  <si>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</si>
  <si>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</si>
  <si>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</si>
  <si>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</si>
  <si>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</si>
  <si>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</si>
  <si>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</si>
  <si>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</si>
  <si>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</si>
  <si>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</si>
  <si>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</si>
  <si>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</si>
  <si>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</si>
  <si>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</si>
  <si>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</si>
  <si>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</si>
  <si>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</si>
  <si>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</si>
  <si>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</si>
  <si>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</si>
  <si>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</si>
  <si>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</si>
  <si>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</si>
  <si>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</si>
  <si>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</si>
  <si>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</si>
  <si>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</si>
  <si>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</si>
  <si>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</si>
  <si>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</si>
  <si>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</si>
  <si>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</si>
  <si>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</si>
  <si>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</si>
  <si>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</si>
  <si>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</si>
  <si>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</si>
  <si>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</si>
  <si>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</si>
  <si>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</si>
  <si>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</si>
  <si>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</si>
  <si>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</si>
  <si>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</si>
  <si>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</si>
  <si>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</si>
  <si>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</si>
  <si>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</si>
  <si>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</si>
  <si>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</si>
  <si>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</si>
  <si>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</si>
  <si>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</si>
  <si>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</si>
  <si>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</si>
  <si>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</si>
  <si>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</si>
  <si>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</si>
  <si>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</si>
  <si>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</si>
  <si>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</si>
  <si>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</si>
  <si>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</si>
  <si>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</si>
  <si>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</si>
  <si>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</si>
  <si>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</si>
  <si>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</si>
  <si>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</si>
  <si>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</si>
  <si>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</si>
  <si>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</si>
  <si>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</si>
  <si>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</si>
  <si>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</si>
  <si>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</si>
  <si>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</si>
  <si>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</si>
  <si>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</si>
  <si>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</si>
  <si>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</si>
  <si>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</si>
  <si>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</si>
  <si>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</si>
  <si>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</si>
  <si>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</si>
  <si>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</si>
  <si>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</si>
  <si>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</si>
  <si>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</si>
  <si>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</si>
  <si>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</si>
  <si>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</si>
  <si>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</si>
  <si>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</si>
  <si>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</si>
  <si>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</si>
  <si>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</si>
  <si>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</si>
  <si>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</si>
  <si>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</si>
  <si>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</si>
  <si>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</si>
  <si>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</si>
  <si>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</si>
  <si>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</si>
  <si>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</si>
  <si>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</si>
  <si>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</si>
  <si>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</si>
  <si>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</si>
  <si>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</si>
  <si>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</si>
  <si>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</si>
  <si>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</si>
  <si>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</si>
  <si>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</si>
  <si>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</si>
  <si>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</si>
  <si>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</si>
  <si>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</si>
  <si>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</si>
  <si>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</si>
  <si>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</si>
  <si>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</si>
  <si>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</si>
  <si>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</si>
  <si>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</si>
  <si>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</si>
  <si>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</si>
  <si>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</si>
  <si>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</si>
  <si>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</si>
  <si>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</si>
  <si>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</si>
  <si>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</si>
  <si>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</si>
  <si>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</si>
  <si>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</si>
  <si>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</si>
  <si>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</si>
  <si>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</si>
  <si>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</si>
  <si>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</si>
  <si>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</si>
  <si>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</si>
  <si>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</si>
  <si>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</si>
  <si>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</si>
  <si>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</si>
  <si>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</si>
  <si>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</si>
  <si>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</si>
  <si>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</si>
  <si>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</si>
  <si>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</si>
  <si>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</si>
  <si>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</si>
  <si>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</si>
  <si>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</si>
  <si>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</si>
  <si>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</si>
  <si>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</si>
  <si>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</si>
  <si>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</si>
  <si>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</si>
  <si>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</si>
  <si>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</si>
  <si>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</si>
  <si>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</si>
  <si>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</si>
  <si>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</si>
  <si>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</si>
  <si>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</si>
  <si>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</si>
  <si>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</si>
  <si>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</si>
  <si>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</si>
  <si>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</si>
  <si>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</si>
  <si>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</si>
  <si>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</si>
  <si>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</si>
  <si>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</si>
  <si>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</si>
  <si>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</si>
  <si>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</si>
  <si>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</si>
  <si>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</si>
  <si>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</si>
  <si>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</si>
  <si>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</si>
  <si>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</si>
  <si>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</si>
  <si>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</si>
  <si>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</si>
  <si>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</si>
  <si>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</si>
  <si>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</si>
  <si>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</si>
  <si>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</si>
  <si>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</si>
  <si>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</si>
  <si>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</si>
  <si>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</si>
  <si>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</si>
  <si>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</si>
  <si>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</si>
  <si>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</si>
  <si>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</si>
  <si>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</si>
  <si>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</si>
  <si>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</si>
  <si>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</si>
  <si>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</si>
  <si>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</si>
  <si>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</si>
  <si>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</si>
  <si>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</si>
  <si>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</si>
  <si>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</si>
  <si>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</si>
  <si>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</si>
  <si>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</si>
  <si>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</si>
  <si>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</si>
  <si>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</si>
  <si>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</si>
  <si>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</si>
  <si>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</si>
  <si>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</si>
  <si>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</si>
  <si>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</si>
  <si>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</si>
  <si>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</si>
  <si>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</si>
  <si>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</si>
  <si>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</si>
  <si>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</si>
  <si>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</si>
  <si>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</si>
  <si>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</si>
  <si>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</si>
  <si>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</si>
  <si>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</si>
  <si>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</si>
  <si>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</si>
  <si>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</si>
  <si>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</si>
  <si>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</si>
  <si>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</si>
  <si>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</si>
  <si>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</si>
  <si>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</si>
  <si>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</si>
  <si>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</si>
  <si>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</si>
  <si>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</si>
  <si>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</si>
  <si>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</si>
  <si>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</si>
  <si>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</si>
  <si>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</si>
  <si>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</si>
  <si>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</si>
  <si>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</si>
  <si>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</si>
  <si>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</si>
  <si>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</si>
  <si>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</si>
  <si>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</si>
  <si>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</si>
  <si>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</si>
  <si>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</si>
  <si>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</si>
  <si>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</si>
  <si>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</si>
  <si>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</si>
  <si>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</si>
  <si>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</si>
  <si>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</si>
  <si>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</si>
  <si>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</si>
  <si>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</si>
  <si>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</si>
  <si>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</si>
  <si>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</si>
  <si>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</si>
  <si>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</si>
  <si>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</si>
  <si>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</si>
  <si>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</si>
  <si>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</si>
  <si>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</si>
  <si>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</si>
  <si>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</si>
  <si>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</si>
  <si>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</si>
  <si>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</si>
  <si>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</si>
  <si>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</si>
  <si>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</si>
  <si>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</si>
  <si>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</si>
  <si>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</si>
  <si>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</si>
  <si>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</si>
  <si>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</si>
  <si>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</si>
  <si>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</si>
  <si>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</si>
  <si>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</si>
  <si>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</si>
  <si>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</si>
  <si>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</si>
  <si>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</si>
  <si>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</si>
  <si>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</si>
  <si>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</si>
  <si>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</si>
  <si>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</si>
  <si>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</si>
  <si>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</si>
  <si>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</si>
  <si>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</si>
  <si>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</si>
  <si>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</si>
  <si>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</si>
  <si>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</si>
  <si>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</si>
  <si>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</si>
  <si>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</si>
  <si>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</si>
  <si>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</si>
  <si>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</si>
  <si>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</si>
  <si>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</si>
  <si>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</si>
  <si>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</si>
  <si>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</si>
  <si>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</si>
  <si>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</si>
  <si>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</si>
  <si>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</si>
  <si>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</si>
  <si>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</si>
  <si>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</si>
  <si>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</si>
  <si>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</si>
  <si>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</si>
  <si>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</si>
  <si>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</si>
  <si>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</si>
  <si>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</si>
  <si>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</si>
  <si>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</si>
  <si>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</si>
  <si>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</si>
  <si>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</si>
  <si>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</si>
  <si>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</si>
  <si>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</si>
  <si>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</si>
  <si>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</si>
  <si>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</si>
  <si>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</si>
  <si>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</si>
  <si>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</si>
  <si>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</si>
  <si>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</si>
  <si>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</si>
  <si>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</si>
  <si>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</si>
  <si>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</si>
  <si>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</si>
  <si>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</si>
  <si>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</si>
  <si>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</si>
  <si>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</si>
  <si>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</si>
  <si>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</si>
  <si>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</si>
  <si>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</si>
  <si>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</si>
  <si>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</si>
  <si>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</si>
  <si>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</si>
  <si>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</si>
  <si>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</si>
  <si>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</si>
  <si>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</si>
  <si>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</si>
  <si>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</si>
  <si>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</si>
  <si>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</si>
  <si>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</si>
  <si>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</si>
  <si>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</si>
  <si>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</si>
  <si>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</si>
  <si>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</si>
  <si>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</si>
  <si>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</si>
  <si>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</si>
  <si>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</si>
  <si>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</si>
  <si>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</si>
  <si>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</si>
  <si>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</si>
  <si>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</si>
  <si>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</si>
  <si>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</si>
  <si>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</si>
  <si>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</si>
  <si>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</si>
  <si>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</si>
  <si>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</si>
  <si>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</si>
  <si>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</si>
  <si>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</si>
  <si>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</si>
  <si>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</si>
  <si>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</si>
  <si>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</si>
  <si>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</si>
  <si>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</si>
  <si>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</si>
  <si>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</si>
  <si>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</si>
  <si>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</si>
  <si>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</si>
  <si>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</si>
  <si>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</si>
  <si>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</si>
  <si>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</si>
  <si>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</si>
  <si>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</si>
  <si>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</si>
  <si>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</si>
  <si>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</si>
  <si>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</si>
  <si>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</si>
  <si>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</si>
  <si>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</si>
  <si>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</si>
  <si>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</si>
  <si>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</si>
  <si>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</si>
  <si>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</si>
  <si>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</si>
  <si>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</si>
  <si>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</si>
  <si>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</si>
  <si>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</si>
  <si>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</si>
  <si>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</si>
  <si>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</si>
  <si>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</si>
  <si>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</si>
  <si>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</si>
  <si>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</si>
  <si>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</si>
  <si>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</si>
  <si>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</si>
  <si>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</si>
  <si>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</si>
  <si>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</si>
  <si>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</si>
  <si>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</si>
  <si>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</si>
  <si>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</si>
  <si>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</si>
  <si>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</si>
  <si>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</si>
  <si>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</si>
  <si>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</si>
  <si>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</si>
  <si>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</si>
  <si>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</si>
  <si>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</si>
  <si>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</si>
  <si>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</si>
  <si>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</si>
  <si>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</si>
  <si>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</si>
  <si>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</si>
  <si>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</si>
  <si>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</si>
  <si>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</si>
  <si>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</si>
  <si>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</si>
  <si>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</si>
  <si>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</si>
  <si>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</si>
  <si>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</si>
  <si>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</si>
  <si>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</si>
  <si>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</si>
  <si>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</si>
  <si>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</si>
  <si>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</si>
  <si>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</si>
  <si>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</si>
  <si>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</si>
  <si>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</si>
  <si>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</si>
  <si>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</si>
  <si>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</si>
  <si>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</si>
  <si>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</si>
  <si>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</si>
  <si>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</si>
  <si>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</si>
  <si>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</si>
  <si>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</si>
  <si>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</si>
  <si>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</si>
  <si>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</si>
  <si>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</si>
  <si>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</si>
  <si>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</si>
  <si>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</si>
  <si>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</si>
  <si>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</si>
  <si>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</si>
  <si>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</si>
  <si>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</si>
  <si>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</si>
  <si>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</si>
  <si>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</si>
  <si>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</si>
  <si>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</si>
  <si>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</si>
  <si>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</si>
  <si>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</si>
  <si>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</si>
  <si>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</si>
  <si>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</si>
  <si>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</si>
  <si>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</si>
  <si>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</si>
  <si>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</si>
  <si>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</si>
  <si>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</si>
  <si>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</si>
  <si>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</si>
  <si>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</si>
  <si>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</si>
  <si>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</si>
  <si>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</si>
  <si>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</si>
  <si>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</si>
  <si>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</si>
  <si>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</si>
  <si>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</si>
  <si>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</si>
  <si>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</si>
  <si>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</si>
  <si>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</si>
  <si>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</si>
  <si>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</si>
  <si>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</si>
  <si>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</si>
  <si>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</si>
  <si>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</si>
  <si>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</si>
  <si>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</si>
  <si>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</si>
  <si>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</si>
  <si>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</si>
  <si>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</si>
  <si>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</si>
  <si>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</si>
  <si>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</si>
  <si>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</si>
  <si>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</si>
  <si>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</si>
  <si>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</si>
  <si>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</si>
  <si>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</si>
  <si>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</si>
  <si>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</si>
  <si>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</si>
  <si>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</si>
  <si>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</si>
  <si>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</si>
  <si>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</si>
  <si>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</si>
  <si>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</si>
  <si>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</si>
  <si>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</si>
  <si>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</si>
  <si>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</si>
  <si>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</si>
  <si>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</si>
  <si>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</si>
  <si>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</si>
  <si>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</si>
  <si>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</si>
  <si>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</si>
  <si>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</si>
  <si>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</si>
  <si>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</si>
  <si>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</si>
  <si>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</si>
  <si>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</si>
  <si>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</si>
  <si>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</si>
  <si>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</si>
  <si>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</si>
  <si>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</si>
  <si>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</si>
  <si>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</si>
  <si>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</si>
  <si>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</si>
  <si>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</si>
  <si>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</si>
  <si>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</si>
  <si>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</si>
  <si>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</si>
  <si>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</si>
  <si>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</si>
  <si>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</si>
  <si>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</si>
  <si>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</si>
  <si>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</si>
  <si>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</si>
  <si>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</si>
  <si>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</si>
  <si>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</si>
  <si>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</si>
  <si>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</si>
  <si>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</si>
  <si>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</si>
  <si>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</si>
  <si>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</si>
  <si>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</si>
  <si>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</si>
  <si>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</si>
  <si>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</si>
  <si>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</si>
  <si>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</si>
  <si>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</si>
  <si>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</si>
  <si>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</si>
  <si>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</si>
  <si>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</si>
  <si>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</si>
  <si>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</si>
  <si>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</si>
  <si>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</si>
  <si>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</si>
  <si>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</si>
  <si>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</si>
  <si>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</si>
  <si>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</si>
  <si>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</si>
  <si>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</si>
  <si>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</si>
  <si>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</si>
  <si>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</si>
  <si>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</si>
  <si>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</si>
  <si>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</si>
  <si>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</si>
  <si>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</si>
  <si>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</si>
  <si>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</si>
  <si>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</si>
  <si>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</si>
  <si>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</si>
  <si>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</si>
  <si>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</si>
  <si>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</si>
  <si>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</si>
  <si>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</si>
  <si>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</si>
  <si>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</si>
  <si>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</si>
  <si>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</si>
  <si>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</si>
  <si>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</si>
  <si>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</si>
  <si>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</si>
  <si>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</si>
  <si>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</si>
  <si>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</si>
  <si>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</si>
  <si>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</si>
  <si>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</si>
  <si>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</si>
  <si>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</si>
  <si>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</si>
  <si>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</si>
  <si>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</si>
  <si>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</si>
  <si>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</si>
  <si>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</si>
  <si>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</si>
  <si>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</si>
  <si>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</si>
  <si>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</si>
  <si>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</si>
  <si>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</si>
  <si>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</si>
  <si>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</si>
  <si>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</si>
  <si>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</si>
  <si>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</si>
  <si>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</si>
  <si>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</si>
  <si>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</si>
  <si>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</si>
  <si>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</si>
  <si>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</si>
  <si>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</si>
  <si>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</si>
  <si>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</si>
  <si>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</si>
  <si>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</si>
  <si>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</si>
  <si>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</si>
  <si>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</si>
  <si>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</si>
  <si>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</si>
  <si>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</si>
  <si>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</si>
  <si>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</si>
  <si>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</si>
  <si>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</si>
  <si>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</si>
  <si>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</si>
  <si>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</si>
  <si>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</si>
  <si>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</si>
  <si>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</si>
  <si>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</si>
  <si>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</si>
  <si>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</si>
  <si>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</si>
  <si>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</si>
  <si>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</si>
  <si>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</si>
  <si>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</si>
  <si>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</si>
  <si>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</si>
  <si>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</si>
  <si>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</si>
  <si>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</si>
  <si>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</si>
  <si>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</si>
  <si>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</si>
  <si>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</si>
  <si>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</si>
  <si>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</si>
  <si>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</si>
  <si>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</si>
  <si>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</si>
  <si>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</si>
  <si>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</si>
  <si>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</si>
  <si>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</si>
  <si>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</si>
  <si>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</si>
  <si>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</si>
  <si>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</si>
  <si>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</si>
  <si>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</si>
  <si>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</si>
  <si>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</si>
  <si>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</si>
  <si>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</si>
  <si>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</si>
  <si>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</si>
  <si>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</si>
  <si>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</si>
  <si>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</si>
  <si>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</si>
  <si>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</si>
  <si>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</si>
  <si>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</si>
  <si>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</si>
  <si>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</si>
  <si>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</si>
  <si>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</si>
  <si>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</si>
  <si>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</si>
  <si>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</si>
  <si>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</si>
  <si>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</si>
  <si>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</si>
  <si>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</si>
  <si>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</si>
  <si>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</si>
  <si>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</si>
  <si>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</si>
  <si>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</si>
  <si>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</si>
  <si>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</si>
  <si>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</si>
  <si>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</si>
  <si>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</si>
  <si>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</si>
  <si>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</si>
  <si>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</si>
  <si>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</si>
  <si>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</si>
  <si>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</si>
  <si>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</si>
  <si>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</si>
  <si>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</si>
  <si>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</si>
  <si>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</si>
  <si>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</si>
  <si>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</si>
  <si>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</si>
  <si>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</si>
  <si>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</si>
  <si>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</si>
  <si>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</si>
  <si>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</si>
  <si>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</si>
  <si>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</si>
  <si>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</si>
  <si>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</si>
  <si>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</si>
  <si>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</si>
  <si>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</si>
  <si>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</si>
  <si>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</si>
  <si>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</si>
  <si>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</si>
  <si>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</si>
  <si>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</si>
  <si>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</si>
  <si>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</si>
  <si>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</si>
  <si>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</si>
  <si>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</si>
  <si>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</si>
  <si>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</si>
  <si>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</si>
  <si>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</si>
  <si>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</si>
  <si>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</si>
  <si>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</si>
  <si>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</si>
  <si>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</si>
  <si>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</si>
  <si>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</si>
  <si>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</si>
  <si>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</si>
  <si>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</si>
  <si>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</si>
  <si>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</si>
  <si>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</si>
  <si>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</si>
  <si>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</si>
  <si>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</si>
  <si>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</si>
  <si>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</si>
  <si>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</si>
  <si>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</si>
  <si>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</si>
  <si>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</si>
  <si>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</si>
  <si>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</si>
  <si>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</si>
  <si>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</si>
  <si>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</si>
  <si>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</si>
  <si>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</si>
  <si>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</si>
  <si>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</si>
  <si>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</si>
  <si>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</si>
  <si>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</si>
  <si>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</si>
  <si>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</si>
  <si>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</si>
  <si>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</si>
  <si>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</si>
  <si>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</si>
  <si>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</si>
  <si>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</si>
  <si>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</si>
  <si>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</si>
  <si>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</si>
  <si>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</si>
  <si>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</si>
  <si>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</si>
  <si>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</si>
  <si>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</si>
  <si>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</si>
  <si>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</si>
  <si>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</si>
  <si>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</si>
  <si>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</si>
  <si>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</si>
  <si>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</si>
  <si>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</si>
  <si>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</si>
  <si>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</si>
  <si>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</si>
  <si>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</si>
  <si>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</si>
  <si>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</si>
  <si>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</si>
  <si>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</si>
  <si>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</si>
  <si>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</si>
  <si>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</si>
  <si>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</si>
  <si>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</si>
  <si>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</si>
  <si>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</si>
  <si>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</si>
  <si>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</si>
  <si>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</si>
  <si>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</si>
  <si>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</si>
  <si>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</si>
  <si>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</si>
  <si>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</si>
  <si>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</si>
  <si>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</si>
  <si>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</si>
  <si>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</si>
  <si>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</si>
  <si>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</si>
  <si>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</si>
  <si>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</si>
  <si>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</si>
  <si>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</si>
  <si>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</si>
  <si>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</si>
  <si>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</si>
  <si>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</si>
  <si>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</si>
  <si>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</si>
  <si>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</si>
  <si>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</si>
  <si>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</si>
  <si>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</si>
  <si>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</si>
  <si>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</si>
  <si>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</si>
  <si>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</si>
  <si>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</si>
  <si>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</si>
  <si>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</si>
  <si>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</si>
  <si>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</si>
  <si>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</si>
  <si>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</si>
  <si>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</si>
  <si>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</si>
  <si>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</si>
  <si>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</si>
  <si>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</si>
  <si>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</si>
  <si>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</si>
  <si>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</si>
  <si>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</si>
  <si>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</si>
  <si>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</si>
  <si>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</si>
  <si>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</si>
  <si>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</si>
  <si>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</si>
  <si>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</si>
  <si>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</si>
  <si>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</si>
  <si>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</si>
  <si>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</si>
  <si>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</si>
  <si>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</si>
  <si>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</si>
  <si>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</si>
  <si>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</si>
  <si>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</si>
  <si>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</si>
  <si>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</si>
  <si>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</si>
  <si>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</si>
  <si>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</si>
  <si>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</si>
  <si>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</si>
  <si>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</si>
  <si>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</si>
  <si>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</si>
  <si>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</si>
  <si>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</si>
  <si>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</si>
  <si>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</si>
  <si>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</si>
  <si>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</si>
  <si>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</si>
  <si>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</si>
  <si>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</si>
  <si>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</si>
  <si>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</si>
  <si>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</si>
  <si>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</si>
  <si>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</si>
  <si>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</si>
  <si>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</si>
  <si>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</si>
  <si>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</si>
  <si>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</si>
  <si>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</si>
  <si>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</si>
  <si>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</si>
  <si>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</si>
  <si>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</si>
  <si>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</si>
  <si>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</si>
  <si>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</si>
  <si>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</si>
  <si>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</si>
  <si>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</si>
  <si>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</si>
  <si>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</si>
  <si>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</si>
  <si>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</si>
  <si>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</si>
  <si>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</si>
  <si>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</si>
  <si>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</si>
  <si>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</si>
  <si>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</si>
  <si>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</si>
  <si>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</si>
  <si>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</si>
  <si>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</si>
  <si>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</si>
  <si>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</si>
  <si>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</si>
  <si>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</si>
  <si>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</si>
  <si>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</si>
  <si>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</si>
  <si>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</si>
  <si>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</si>
  <si>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</si>
  <si>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</si>
  <si>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</si>
  <si>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</si>
  <si>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</si>
  <si>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</si>
  <si>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</si>
  <si>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</si>
  <si>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</si>
  <si>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</si>
  <si>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</si>
  <si>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</si>
  <si>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</si>
  <si>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</si>
  <si>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</si>
  <si>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</si>
  <si>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</si>
  <si>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</si>
  <si>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</si>
  <si>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</si>
  <si>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</si>
  <si>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</si>
  <si>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</si>
  <si>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</si>
  <si>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</si>
  <si>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</si>
  <si>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</si>
  <si>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</si>
  <si>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</si>
  <si>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</si>
  <si>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</si>
  <si>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</si>
  <si>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</si>
  <si>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</si>
  <si>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</si>
  <si>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</si>
  <si>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</si>
  <si>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</si>
  <si>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</si>
  <si>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</si>
  <si>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</si>
  <si>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</si>
  <si>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</si>
  <si>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</si>
  <si>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</si>
  <si>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</si>
  <si>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</si>
  <si>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</si>
  <si>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</si>
  <si>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</si>
  <si>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</si>
  <si>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</si>
  <si>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</si>
  <si>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</si>
  <si>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</si>
  <si>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</si>
  <si>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</si>
  <si>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</si>
  <si>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</si>
  <si>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</si>
  <si>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</si>
  <si>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</si>
  <si>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</si>
  <si>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</si>
  <si>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</si>
  <si>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</si>
  <si>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</si>
  <si>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</si>
  <si>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</si>
  <si>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</si>
  <si>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</si>
  <si>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</si>
  <si>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</si>
  <si>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</si>
  <si>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</si>
  <si>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</si>
  <si>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</si>
  <si>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</si>
  <si>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</si>
  <si>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</si>
  <si>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</si>
  <si>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</si>
  <si>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</si>
  <si>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</si>
  <si>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</si>
  <si>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</si>
  <si>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</si>
  <si>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</si>
  <si>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</si>
  <si>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</si>
  <si>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</si>
  <si>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</si>
  <si>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</si>
  <si>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</si>
  <si>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</si>
  <si>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</si>
  <si>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</si>
  <si>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</si>
  <si>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</si>
  <si>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</si>
  <si>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</si>
  <si>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</si>
  <si>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</si>
  <si>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</si>
  <si>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</si>
  <si>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</si>
  <si>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</si>
  <si>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</si>
  <si>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</si>
  <si>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</si>
  <si>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</si>
  <si>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</si>
  <si>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</si>
  <si>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</si>
  <si>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</si>
  <si>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</si>
  <si>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</si>
  <si>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</si>
  <si>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</si>
  <si>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</si>
  <si>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</si>
  <si>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</si>
  <si>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</si>
  <si>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</si>
  <si>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</si>
  <si>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</si>
  <si>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</si>
  <si>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</si>
  <si>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</si>
  <si>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</si>
  <si>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</si>
  <si>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</si>
  <si>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</si>
  <si>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</si>
  <si>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</si>
  <si>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</si>
  <si>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</si>
  <si>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</si>
  <si>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</si>
  <si>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</si>
  <si>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</si>
  <si>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</si>
  <si>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</si>
  <si>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</si>
  <si>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</si>
  <si>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</si>
  <si>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</si>
  <si>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</si>
  <si>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</si>
  <si>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</si>
  <si>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</si>
  <si>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</si>
  <si>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</si>
  <si>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</si>
  <si>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</si>
  <si>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</si>
  <si>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</si>
  <si>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</si>
  <si>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</si>
  <si>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</si>
  <si>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</si>
  <si>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</si>
  <si>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</si>
  <si>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</si>
  <si>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</si>
  <si>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</si>
  <si>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</si>
  <si>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</si>
  <si>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</si>
  <si>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</si>
  <si>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</si>
  <si>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</si>
  <si>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</si>
  <si>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</si>
  <si>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</si>
  <si>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</si>
  <si>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</si>
  <si>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</si>
  <si>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</si>
  <si>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</si>
  <si>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</si>
  <si>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</si>
  <si>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</si>
  <si>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</si>
  <si>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</si>
  <si>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</si>
  <si>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</si>
  <si>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</si>
  <si>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</si>
  <si>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</si>
  <si>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</si>
  <si>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</si>
  <si>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</si>
  <si>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</si>
  <si>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</si>
  <si>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</si>
  <si>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</si>
  <si>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</si>
  <si>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</si>
  <si>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</si>
  <si>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</si>
  <si>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</si>
  <si>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</si>
  <si>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</si>
  <si>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</si>
  <si>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</si>
  <si>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</si>
  <si>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</si>
  <si>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</si>
  <si>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</si>
  <si>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</si>
  <si>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</si>
  <si>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</si>
  <si>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</si>
  <si>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</si>
  <si>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</si>
  <si>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</si>
  <si>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</si>
  <si>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</si>
  <si>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</si>
  <si>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</si>
  <si>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</si>
  <si>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</si>
  <si>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</si>
  <si>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</si>
  <si>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</si>
  <si>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</si>
  <si>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</si>
  <si>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</si>
  <si>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</si>
  <si>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</si>
  <si>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</si>
  <si>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</si>
  <si>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</si>
  <si>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</si>
  <si>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</si>
  <si>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</si>
  <si>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</si>
  <si>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</si>
  <si>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</si>
  <si>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</si>
  <si>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</si>
  <si>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</si>
  <si>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</si>
  <si>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</si>
  <si>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</si>
  <si>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</si>
  <si>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</si>
  <si>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</si>
  <si>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</si>
  <si>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</si>
  <si>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</si>
  <si>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</si>
  <si>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</si>
  <si>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</si>
  <si>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</si>
  <si>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</si>
  <si>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</si>
  <si>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</si>
  <si>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</si>
  <si>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</si>
  <si>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</si>
  <si>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</si>
  <si>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</si>
  <si>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</si>
  <si>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</si>
  <si>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</si>
  <si>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</si>
  <si>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</si>
  <si>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</si>
  <si>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</si>
  <si>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</si>
  <si>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</si>
  <si>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</si>
  <si>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</si>
  <si>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</si>
  <si>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</si>
  <si>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</si>
  <si>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</si>
  <si>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</si>
  <si>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</si>
  <si>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</si>
  <si>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</si>
  <si>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</si>
  <si>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</si>
  <si>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</si>
  <si>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</si>
  <si>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</si>
  <si>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</si>
  <si>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</si>
  <si>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</si>
  <si>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</si>
  <si>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</si>
  <si>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</si>
  <si>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</si>
  <si>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</si>
  <si>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</si>
  <si>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</si>
  <si>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</si>
  <si>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</si>
  <si>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</si>
  <si>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</si>
  <si>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</si>
  <si>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</si>
  <si>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</si>
  <si>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</si>
  <si>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</si>
  <si>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</si>
  <si>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</si>
  <si>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</si>
  <si>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</si>
  <si>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</si>
  <si>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</si>
  <si>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</si>
  <si>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</si>
  <si>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</si>
  <si>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</si>
  <si>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</si>
  <si>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</si>
  <si>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</si>
  <si>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</si>
  <si>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</si>
  <si>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</si>
  <si>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</si>
  <si>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</si>
  <si>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</si>
  <si>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</si>
  <si>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</si>
  <si>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</si>
  <si>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</si>
  <si>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</si>
  <si>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</si>
  <si>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</si>
  <si>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</si>
  <si>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</si>
  <si>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</si>
  <si>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</si>
  <si>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</si>
  <si>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</si>
  <si>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</si>
  <si>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</si>
  <si>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</si>
  <si>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</si>
  <si>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</si>
  <si>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</si>
  <si>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</si>
  <si>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</si>
  <si>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</si>
  <si>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</si>
  <si>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</si>
  <si>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</si>
  <si>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</si>
  <si>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</si>
  <si>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</si>
  <si>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</si>
  <si>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</si>
  <si>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</si>
  <si>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</si>
  <si>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</si>
  <si>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</si>
  <si>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</si>
  <si>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</si>
  <si>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</si>
  <si>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</si>
  <si>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</si>
  <si>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</si>
  <si>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</si>
  <si>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</si>
  <si>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</si>
  <si>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</si>
  <si>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</si>
  <si>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</si>
  <si>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</si>
  <si>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</si>
  <si>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</si>
  <si>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</si>
  <si>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</si>
  <si>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</si>
  <si>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</si>
  <si>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</si>
  <si>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</si>
  <si>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</si>
  <si>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</si>
  <si>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</si>
  <si>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</si>
  <si>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</si>
  <si>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</si>
  <si>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</si>
  <si>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</si>
  <si>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</si>
  <si>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</si>
  <si>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</si>
  <si>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</si>
  <si>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</si>
  <si>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</si>
  <si>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</si>
  <si>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</si>
  <si>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</si>
  <si>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</si>
  <si>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</si>
  <si>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</si>
  <si>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</si>
  <si>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</si>
  <si>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</si>
  <si>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</si>
  <si>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</si>
  <si>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</si>
  <si>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</si>
  <si>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</si>
  <si>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</si>
  <si>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</si>
  <si>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</si>
  <si>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</si>
  <si>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</si>
  <si>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</si>
  <si>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</si>
  <si>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</si>
  <si>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</si>
  <si>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</si>
  <si>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</si>
  <si>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</si>
  <si>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</si>
  <si>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</si>
  <si>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</si>
  <si>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</si>
  <si>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</si>
  <si>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</si>
  <si>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</si>
  <si>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</si>
  <si>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</si>
  <si>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</si>
  <si>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</si>
  <si>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</si>
  <si>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</si>
  <si>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</si>
  <si>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</si>
  <si>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</si>
  <si>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</si>
  <si>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</si>
  <si>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</si>
  <si>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</si>
  <si>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</si>
  <si>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</si>
  <si>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</si>
  <si>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</si>
  <si>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</si>
  <si>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</si>
  <si>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</si>
  <si>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</si>
  <si>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</si>
  <si>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</si>
  <si>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</si>
  <si>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</si>
  <si>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</si>
  <si>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</si>
  <si>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</si>
  <si>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</si>
  <si>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</si>
  <si>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</si>
  <si>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</si>
  <si>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</si>
  <si>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</si>
  <si>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</si>
  <si>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</si>
  <si>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</si>
  <si>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</si>
  <si>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</si>
  <si>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</si>
  <si>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</si>
  <si>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</si>
  <si>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</si>
  <si>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</si>
  <si>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</si>
  <si>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</si>
  <si>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</si>
  <si>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</si>
  <si>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</si>
  <si>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</si>
  <si>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</si>
  <si>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</si>
  <si>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</si>
  <si>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</si>
  <si>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</si>
  <si>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</si>
  <si>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</si>
  <si>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</si>
  <si>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</si>
  <si>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</si>
  <si>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</si>
  <si>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</si>
  <si>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</si>
  <si>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</si>
  <si>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</si>
  <si>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</si>
  <si>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</si>
  <si>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</si>
  <si>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</si>
  <si>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</si>
  <si>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</si>
  <si>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</si>
  <si>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</si>
  <si>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</si>
  <si>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</si>
  <si>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</si>
  <si>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</si>
  <si>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</si>
  <si>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</si>
  <si>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</si>
  <si>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</si>
  <si>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</si>
  <si>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</si>
  <si>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</si>
  <si>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</si>
  <si>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</si>
  <si>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</si>
  <si>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</si>
  <si>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</si>
  <si>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</si>
  <si>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</si>
  <si>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</si>
  <si>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</si>
  <si>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</si>
  <si>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</si>
  <si>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</si>
  <si>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</si>
  <si>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</si>
  <si>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</si>
  <si>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</si>
  <si>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</si>
  <si>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</si>
  <si>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</si>
  <si>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</si>
  <si>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</si>
  <si>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</si>
  <si>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</si>
  <si>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</si>
  <si>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</si>
  <si>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</si>
  <si>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</si>
  <si>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</si>
  <si>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</si>
  <si>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</si>
  <si>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</si>
  <si>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</si>
  <si>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</si>
  <si>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</si>
  <si>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</si>
  <si>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</si>
  <si>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</si>
  <si>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</si>
  <si>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</si>
  <si>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</si>
  <si>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</si>
  <si>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</si>
  <si>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</si>
  <si>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</si>
  <si>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</si>
  <si>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</si>
  <si>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</si>
  <si>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</si>
  <si>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</si>
  <si>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</si>
  <si>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</si>
  <si>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</si>
  <si>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</si>
  <si>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</si>
  <si>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</si>
  <si>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</si>
  <si>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</si>
  <si>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</si>
  <si>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</si>
  <si>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</si>
  <si>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</si>
  <si>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</si>
  <si>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</si>
  <si>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</si>
  <si>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</si>
  <si>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</si>
  <si>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</si>
  <si>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</si>
  <si>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</si>
  <si>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</si>
  <si>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</si>
  <si>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</si>
  <si>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</si>
  <si>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</si>
  <si>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</si>
  <si>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</si>
  <si>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</si>
  <si>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</si>
  <si>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</si>
  <si>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</si>
  <si>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</si>
  <si>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</si>
  <si>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</si>
  <si>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</si>
  <si>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</si>
  <si>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</si>
  <si>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</si>
  <si>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</si>
  <si>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</si>
  <si>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</si>
  <si>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</si>
  <si>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</si>
  <si>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</si>
  <si>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</si>
  <si>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</si>
  <si>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</si>
  <si>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</si>
  <si>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</si>
  <si>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</si>
  <si>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</si>
  <si>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</si>
  <si>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</si>
  <si>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</si>
  <si>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</si>
  <si>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</si>
  <si>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</si>
  <si>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</si>
  <si>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</si>
  <si>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</si>
  <si>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</si>
  <si>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</si>
  <si>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</si>
  <si>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</si>
  <si>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</si>
  <si>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</si>
  <si>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</si>
  <si>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</si>
  <si>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</si>
  <si>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</si>
  <si>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</si>
  <si>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</si>
  <si>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</si>
  <si>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</si>
  <si>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</si>
  <si>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</si>
  <si>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</si>
  <si>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</si>
  <si>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</si>
  <si>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</si>
  <si>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</si>
  <si>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</si>
  <si>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</si>
  <si>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</si>
  <si>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</si>
  <si>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</si>
  <si>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</si>
  <si>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</si>
  <si>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</si>
  <si>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</si>
  <si>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</si>
  <si>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</si>
  <si>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</si>
  <si>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</si>
  <si>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</si>
  <si>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</si>
  <si>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</si>
  <si>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</si>
  <si>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</si>
  <si>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</si>
  <si>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</si>
  <si>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</si>
  <si>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</si>
  <si>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</si>
  <si>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</si>
  <si>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</si>
  <si>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</si>
  <si>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</si>
  <si>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</si>
  <si>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</si>
  <si>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</si>
  <si>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</si>
  <si>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</si>
  <si>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</si>
  <si>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</si>
  <si>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</si>
  <si>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</si>
  <si>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</si>
  <si>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</si>
  <si>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</si>
  <si>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</si>
  <si>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</si>
  <si>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</si>
  <si>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</si>
  <si>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</si>
  <si>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</si>
  <si>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</si>
  <si>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</si>
  <si>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</si>
  <si>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</si>
  <si>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</si>
  <si>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</si>
  <si>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</si>
  <si>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</si>
  <si>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</si>
  <si>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</si>
  <si>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</si>
  <si>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</si>
  <si>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</si>
  <si>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</si>
  <si>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</si>
  <si>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</si>
  <si>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</si>
  <si>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</si>
  <si>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</si>
  <si>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</si>
  <si>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</si>
  <si>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</si>
  <si>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</si>
  <si>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</si>
  <si>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</si>
  <si>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</si>
  <si>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</si>
  <si>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</si>
  <si>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</si>
  <si>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</si>
  <si>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</si>
  <si>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</si>
  <si>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</si>
  <si>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</si>
  <si>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</si>
  <si>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</si>
  <si>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</si>
  <si>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</si>
  <si>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</si>
  <si>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</si>
  <si>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</si>
  <si>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</si>
  <si>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</si>
  <si>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</si>
  <si>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</si>
  <si>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</si>
  <si>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</si>
  <si>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</si>
  <si>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</si>
  <si>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</si>
  <si>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</si>
  <si>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</si>
  <si>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</si>
  <si>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</si>
  <si>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</si>
  <si>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</si>
  <si>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</si>
  <si>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</si>
  <si>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</si>
  <si>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</si>
  <si>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</si>
  <si>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</si>
  <si>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</si>
  <si>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</si>
  <si>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</si>
  <si>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</si>
  <si>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</si>
  <si>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</si>
  <si>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</si>
  <si>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</si>
  <si>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</si>
  <si>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</si>
  <si>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</si>
  <si>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</si>
  <si>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</si>
  <si>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</si>
  <si>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</si>
  <si>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</si>
  <si>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</si>
  <si>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</si>
  <si>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</si>
  <si>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</si>
  <si>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</si>
  <si>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</si>
  <si>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</si>
  <si>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</si>
  <si>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</si>
  <si>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</si>
  <si>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</si>
  <si>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</si>
  <si>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</si>
  <si>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</si>
  <si>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</si>
  <si>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</si>
  <si>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</si>
  <si>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</si>
  <si>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</si>
  <si>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</si>
  <si>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</si>
  <si>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</si>
  <si>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</si>
  <si>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</si>
  <si>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</si>
  <si>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</si>
  <si>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</si>
  <si>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</si>
  <si>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</si>
  <si>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</si>
  <si>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</si>
  <si>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</si>
  <si>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</si>
  <si>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</si>
  <si>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</si>
  <si>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</si>
  <si>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</si>
  <si>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</si>
  <si>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</si>
  <si>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</si>
  <si>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</si>
  <si>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</si>
  <si>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</si>
  <si>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</si>
  <si>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</si>
  <si>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</si>
  <si>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</si>
  <si>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</si>
  <si>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</si>
  <si>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</si>
  <si>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</si>
  <si>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</si>
  <si>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</si>
  <si>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</si>
  <si>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</si>
  <si>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</si>
  <si>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</si>
  <si>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</si>
  <si>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</si>
  <si>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</si>
  <si>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</si>
  <si>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</si>
  <si>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</si>
  <si>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</si>
  <si>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</si>
  <si>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</si>
  <si>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</si>
  <si>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</si>
  <si>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</si>
  <si>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</si>
  <si>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</si>
  <si>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</si>
  <si>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</si>
  <si>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</si>
  <si>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</si>
  <si>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</si>
  <si>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</si>
  <si>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</si>
  <si>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</si>
  <si>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</si>
  <si>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</si>
  <si>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</si>
  <si>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</si>
  <si>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</si>
  <si>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</si>
  <si>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</si>
  <si>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</si>
  <si>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</si>
  <si>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</si>
  <si>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</si>
  <si>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</si>
  <si>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</si>
  <si>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</si>
  <si>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</si>
  <si>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</si>
  <si>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</si>
  <si>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</si>
  <si>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</si>
  <si>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</si>
  <si>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</si>
  <si>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</si>
  <si>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</si>
  <si>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</si>
  <si>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</si>
  <si>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</si>
  <si>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</si>
  <si>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</si>
  <si>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</si>
  <si>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</si>
  <si>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</si>
  <si>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</si>
  <si>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</si>
  <si>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</si>
  <si>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</si>
  <si>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</si>
  <si>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</si>
  <si>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</si>
  <si>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</si>
  <si>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</si>
  <si>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</si>
  <si>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</si>
  <si>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</si>
  <si>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</si>
  <si>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</si>
  <si>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</si>
  <si>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</si>
  <si>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</si>
  <si>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</si>
  <si>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</si>
  <si>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</si>
  <si>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</si>
  <si>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</si>
  <si>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</si>
  <si>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</si>
  <si>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</si>
  <si>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</si>
  <si>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</si>
  <si>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</si>
  <si>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</si>
  <si>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</si>
  <si>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</si>
  <si>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</si>
  <si>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</si>
  <si>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</si>
  <si>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</si>
  <si>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</si>
  <si>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</si>
  <si>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</si>
  <si>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</si>
  <si>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</si>
  <si>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</si>
  <si>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</si>
  <si>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</si>
  <si>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</si>
  <si>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</si>
  <si>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</si>
  <si>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</si>
  <si>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</si>
  <si>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</si>
  <si>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</si>
  <si>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</si>
  <si>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</si>
  <si>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</si>
  <si>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</si>
  <si>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</si>
  <si>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</si>
  <si>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</si>
  <si>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</si>
  <si>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</si>
  <si>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</si>
  <si>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</si>
  <si>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</si>
  <si>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</si>
  <si>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</si>
  <si>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</si>
  <si>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</si>
  <si>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</si>
  <si>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</si>
  <si>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</si>
  <si>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</si>
  <si>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</si>
  <si>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</si>
  <si>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</si>
  <si>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</si>
  <si>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</si>
  <si>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</si>
  <si>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</si>
  <si>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</si>
  <si>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</si>
  <si>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</si>
  <si>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</si>
  <si>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</si>
  <si>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</si>
  <si>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</si>
  <si>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</si>
  <si>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</si>
  <si>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</si>
  <si>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</si>
  <si>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</si>
  <si>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</si>
  <si>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</si>
  <si>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</si>
  <si>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</si>
  <si>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</si>
  <si>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</si>
  <si>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</si>
  <si>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</si>
  <si>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</si>
  <si>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</si>
  <si>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</si>
  <si>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</si>
  <si>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</si>
  <si>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</si>
  <si>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</si>
  <si>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</si>
  <si>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</si>
  <si>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</si>
  <si>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</si>
  <si>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</si>
  <si>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</si>
  <si>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</si>
  <si>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</si>
  <si>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</si>
  <si>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</si>
  <si>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</si>
  <si>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</si>
  <si>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</si>
  <si>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</si>
  <si>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</si>
  <si>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</si>
  <si>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</si>
  <si>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</si>
  <si>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</si>
  <si>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</si>
  <si>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</si>
  <si>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</si>
  <si>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</si>
  <si>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</si>
  <si>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</si>
  <si>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</si>
  <si>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</si>
  <si>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</si>
  <si>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</si>
  <si>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</si>
  <si>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</si>
  <si>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</si>
  <si>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</si>
  <si>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</si>
  <si>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</si>
  <si>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</si>
  <si>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</si>
  <si>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</si>
  <si>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</si>
  <si>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</si>
  <si>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</si>
  <si>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</si>
  <si>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</si>
  <si>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</si>
  <si>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</si>
  <si>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</si>
  <si>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</si>
  <si>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</si>
  <si>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</si>
  <si>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</si>
  <si>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</si>
  <si>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</si>
  <si>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</si>
  <si>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</si>
  <si>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</si>
  <si>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</si>
  <si>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</si>
  <si>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</si>
  <si>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</si>
  <si>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</si>
  <si>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</si>
  <si>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</si>
  <si>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</si>
  <si>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</si>
  <si>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</si>
  <si>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</si>
  <si>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</si>
  <si>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</si>
  <si>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</si>
  <si>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</si>
  <si>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</si>
  <si>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</si>
  <si>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</si>
  <si>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</si>
  <si>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</si>
  <si>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</si>
  <si>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</si>
  <si>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</si>
  <si>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</si>
  <si>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</si>
  <si>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</si>
  <si>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</si>
  <si>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</si>
  <si>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</si>
  <si>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</si>
  <si>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</si>
  <si>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</si>
  <si>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</si>
  <si>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</si>
  <si>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</si>
  <si>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</si>
  <si>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</si>
  <si>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</si>
  <si>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</si>
  <si>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</si>
  <si>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</si>
  <si>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</si>
  <si>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</si>
  <si>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</si>
  <si>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</si>
  <si>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</si>
  <si>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</si>
  <si>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</si>
  <si>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</si>
  <si>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</si>
  <si>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</si>
  <si>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</si>
  <si>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</si>
  <si>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</si>
  <si>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</si>
  <si>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</si>
  <si>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</si>
  <si>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</si>
  <si>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</si>
  <si>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</si>
  <si>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</si>
  <si>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</si>
  <si>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</si>
  <si>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</si>
  <si>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</si>
  <si>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</si>
  <si>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</si>
  <si>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</si>
  <si>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</si>
  <si>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</si>
  <si>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</si>
  <si>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</si>
  <si>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</si>
  <si>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</si>
  <si>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</si>
  <si>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</si>
  <si>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</si>
  <si>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</si>
  <si>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</si>
  <si>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</si>
  <si>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</si>
  <si>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</si>
  <si>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</si>
  <si>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</si>
  <si>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</si>
  <si>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</si>
  <si>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</si>
  <si>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</si>
  <si>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</si>
  <si>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</si>
  <si>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</si>
  <si>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</si>
  <si>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</si>
  <si>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</si>
  <si>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</si>
  <si>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</si>
  <si>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</si>
  <si>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</si>
  <si>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</si>
  <si>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</si>
  <si>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</si>
  <si>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</si>
  <si>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</si>
  <si>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</si>
  <si>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</si>
  <si>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</si>
  <si>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</si>
  <si>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</si>
  <si>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</si>
  <si>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</si>
  <si>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</si>
  <si>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</si>
  <si>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</si>
  <si>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</si>
  <si>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</si>
  <si>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</si>
  <si>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</si>
  <si>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</si>
  <si>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</si>
  <si>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</si>
  <si>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</si>
  <si>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</si>
  <si>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</si>
  <si>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</si>
  <si>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</si>
  <si>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</si>
  <si>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</si>
  <si>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</si>
  <si>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</si>
  <si>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</si>
  <si>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</si>
  <si>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</si>
  <si>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</si>
  <si>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</si>
  <si>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</si>
  <si>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</si>
  <si>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</si>
  <si>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</si>
  <si>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</si>
  <si>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</si>
  <si>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</si>
  <si>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</si>
  <si>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</si>
  <si>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</si>
  <si>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</si>
  <si>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</si>
  <si>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</si>
  <si>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</si>
  <si>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</si>
  <si>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</si>
  <si>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</si>
  <si>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</si>
  <si>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</si>
  <si>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</si>
  <si>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</si>
  <si>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</si>
  <si>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</si>
  <si>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</si>
  <si>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</si>
  <si>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</si>
  <si>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</si>
  <si>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</si>
  <si>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</si>
  <si>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</si>
  <si>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</si>
  <si>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</si>
  <si>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</si>
  <si>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</si>
  <si>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</si>
  <si>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</si>
  <si>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</si>
  <si>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</si>
  <si>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</si>
  <si>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</si>
  <si>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</si>
  <si>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</si>
  <si>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</si>
  <si>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</si>
  <si>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</si>
  <si>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</si>
  <si>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</si>
  <si>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</si>
  <si>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</si>
  <si>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</si>
  <si>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</si>
  <si>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</si>
  <si>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</si>
  <si>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</si>
  <si>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</si>
  <si>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</si>
  <si>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</si>
  <si>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</si>
  <si>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</si>
  <si>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</si>
  <si>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</si>
  <si>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</si>
  <si>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</si>
  <si>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</si>
  <si>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</si>
  <si>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</si>
  <si>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</si>
  <si>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</si>
  <si>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</si>
  <si>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</si>
  <si>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</si>
  <si>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</si>
  <si>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</si>
  <si>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</si>
  <si>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</si>
  <si>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</si>
  <si>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</si>
  <si>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</si>
  <si>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</si>
  <si>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</si>
  <si>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</si>
  <si>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</si>
  <si>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</si>
  <si>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</si>
  <si>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</si>
  <si>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</si>
  <si>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</si>
  <si>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</si>
  <si>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</si>
  <si>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</si>
  <si>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</si>
  <si>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</si>
  <si>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</si>
  <si>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</si>
  <si>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</si>
  <si>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</si>
  <si>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</si>
  <si>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</si>
  <si>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</si>
  <si>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</si>
  <si>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</si>
  <si>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</si>
  <si>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</si>
  <si>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</si>
  <si>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</si>
  <si>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</si>
  <si>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</si>
  <si>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</si>
  <si>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</si>
  <si>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</si>
  <si>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</si>
  <si>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</si>
  <si>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</si>
  <si>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</si>
  <si>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</si>
  <si>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</si>
  <si>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</si>
  <si>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</si>
  <si>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</si>
  <si>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</si>
  <si>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</si>
  <si>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</si>
  <si>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</si>
  <si>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</si>
  <si>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</si>
  <si>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</si>
  <si>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</si>
  <si>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</si>
  <si>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</si>
  <si>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</si>
  <si>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</si>
  <si>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</si>
  <si>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</si>
  <si>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</si>
  <si>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</si>
  <si>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</si>
  <si>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</si>
  <si>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</si>
  <si>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</si>
  <si>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</si>
  <si>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</si>
  <si>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</si>
  <si>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</si>
  <si>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</si>
  <si>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</si>
  <si>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</si>
  <si>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</si>
  <si>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</si>
  <si>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</si>
  <si>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</si>
  <si>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</si>
  <si>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</si>
  <si>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</si>
  <si>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</si>
  <si>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</si>
  <si>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</si>
  <si>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</si>
  <si>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</si>
  <si>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</si>
  <si>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</si>
  <si>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</si>
  <si>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</si>
  <si>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</si>
  <si>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</si>
  <si>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</si>
  <si>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</si>
  <si>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</si>
  <si>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</si>
  <si>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</si>
  <si>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</si>
  <si>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</si>
  <si>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</si>
  <si>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</si>
  <si>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</si>
  <si>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</si>
  <si>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</si>
  <si>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</si>
  <si>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</si>
  <si>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</si>
  <si>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</si>
  <si>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</si>
  <si>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</si>
  <si>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</si>
  <si>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</si>
  <si>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</si>
  <si>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</si>
  <si>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</si>
  <si>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</si>
  <si>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</si>
  <si>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</si>
  <si>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</si>
  <si>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</si>
  <si>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</si>
  <si>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</si>
  <si>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</si>
  <si>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</si>
  <si>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</si>
  <si>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</si>
  <si>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</si>
  <si>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</si>
  <si>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</si>
  <si>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</si>
  <si>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</si>
  <si>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</si>
  <si>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</si>
  <si>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</si>
  <si>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</si>
  <si>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</si>
  <si>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</si>
  <si>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</si>
  <si>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</si>
  <si>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</si>
  <si>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</si>
  <si>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</si>
  <si>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</si>
  <si>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</si>
  <si>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</si>
  <si>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</si>
  <si>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</si>
  <si>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</si>
  <si>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</si>
  <si>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</si>
  <si>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</si>
  <si>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</si>
  <si>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</si>
  <si>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</si>
  <si>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</si>
  <si>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</si>
  <si>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</si>
  <si>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</si>
  <si>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</si>
  <si>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</si>
  <si>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</si>
  <si>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</si>
  <si>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</si>
  <si>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</si>
  <si>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</si>
  <si>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</si>
  <si>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</si>
  <si>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</si>
  <si>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</si>
  <si>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</si>
  <si>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</si>
  <si>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</si>
  <si>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</si>
  <si>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</si>
  <si>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</si>
  <si>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</si>
  <si>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</si>
  <si>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</si>
  <si>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</si>
  <si>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</si>
  <si>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</si>
  <si>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</si>
  <si>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</si>
  <si>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</si>
  <si>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</si>
  <si>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</si>
  <si>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</si>
  <si>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</si>
  <si>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</si>
  <si>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</si>
  <si>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</si>
  <si>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</si>
  <si>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</si>
  <si>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</si>
  <si>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</si>
  <si>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</si>
  <si>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</si>
  <si>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</si>
  <si>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</si>
  <si>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</si>
  <si>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</si>
  <si>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</si>
  <si>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</si>
  <si>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</si>
  <si>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</si>
  <si>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</si>
  <si>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</si>
  <si>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</si>
  <si>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</si>
  <si>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</si>
  <si>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</si>
  <si>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</si>
  <si>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</si>
  <si>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</si>
  <si>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</si>
  <si>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</si>
  <si>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</si>
  <si>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</si>
  <si>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</si>
  <si>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</si>
  <si>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</si>
  <si>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</si>
  <si>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</si>
  <si>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</si>
  <si>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</si>
  <si>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</si>
  <si>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</si>
  <si>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</si>
  <si>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</si>
  <si>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</si>
  <si>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</si>
  <si>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</si>
  <si>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</si>
  <si>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</si>
  <si>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</si>
  <si>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</si>
  <si>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</si>
  <si>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</si>
  <si>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</si>
  <si>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</si>
  <si>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</si>
  <si>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</si>
  <si>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</si>
  <si>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</si>
  <si>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</si>
  <si>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</si>
  <si>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</si>
  <si>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</si>
  <si>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</si>
  <si>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</si>
  <si>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</si>
  <si>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</si>
  <si>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</si>
  <si>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</si>
  <si>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</si>
  <si>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</si>
  <si>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</si>
  <si>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</si>
  <si>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</si>
  <si>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</si>
  <si>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</si>
  <si>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</si>
  <si>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</si>
  <si>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</si>
  <si>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</si>
  <si>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</si>
  <si>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</si>
  <si>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</si>
  <si>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</si>
  <si>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</si>
  <si>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</si>
  <si>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</si>
  <si>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</si>
  <si>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</si>
  <si>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</si>
  <si>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</si>
  <si>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</si>
  <si>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</si>
  <si>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</si>
  <si>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</si>
  <si>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</si>
  <si>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</si>
  <si>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</si>
  <si>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</si>
  <si>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</si>
  <si>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</si>
  <si>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</si>
  <si>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</si>
  <si>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</si>
  <si>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</si>
  <si>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</si>
  <si>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</si>
  <si>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</si>
  <si>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</si>
  <si>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</si>
  <si>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</si>
  <si>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</si>
  <si>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</si>
  <si>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</si>
  <si>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</si>
  <si>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</si>
  <si>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</si>
  <si>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</si>
  <si>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</si>
  <si>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</si>
  <si>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</si>
  <si>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</si>
  <si>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</si>
  <si>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</si>
  <si>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</si>
  <si>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</si>
  <si>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</si>
  <si>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</si>
  <si>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</si>
  <si>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</si>
  <si>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</si>
  <si>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</si>
  <si>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</si>
  <si>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</si>
  <si>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</si>
  <si>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</si>
  <si>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</si>
  <si>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</si>
  <si>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</si>
  <si>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</si>
  <si>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</si>
  <si>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</si>
  <si>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</si>
  <si>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</si>
  <si>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</si>
  <si>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</si>
  <si>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</si>
  <si>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</si>
  <si>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</si>
  <si>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</si>
  <si>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</si>
  <si>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</si>
  <si>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</si>
  <si>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</si>
  <si>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</si>
  <si>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</si>
  <si>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</si>
  <si>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</si>
  <si>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</si>
  <si>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</si>
  <si>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</si>
  <si>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</si>
  <si>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</si>
  <si>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</si>
  <si>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</si>
  <si>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</si>
  <si>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</si>
  <si>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</si>
  <si>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</si>
  <si>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</si>
  <si>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</si>
  <si>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</si>
  <si>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</si>
  <si>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</si>
  <si>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</si>
  <si>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</si>
  <si>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</si>
  <si>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</si>
  <si>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</si>
  <si>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</si>
  <si>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</si>
  <si>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</si>
  <si>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</si>
  <si>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</si>
  <si>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</si>
  <si>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</si>
  <si>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</si>
  <si>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</si>
  <si>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</si>
  <si>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</si>
  <si>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</si>
  <si>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</si>
  <si>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</si>
  <si>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</si>
  <si>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</si>
  <si>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</si>
  <si>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</si>
  <si>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</si>
  <si>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</si>
  <si>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</si>
  <si>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</si>
  <si>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</si>
  <si>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</si>
  <si>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</si>
  <si>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</si>
  <si>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</si>
  <si>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</si>
  <si>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</si>
  <si>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</si>
  <si>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</si>
  <si>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</si>
  <si>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</si>
  <si>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</si>
  <si>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</si>
  <si>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</si>
  <si>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</si>
  <si>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</si>
  <si>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</si>
  <si>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</si>
  <si>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</si>
  <si>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</si>
  <si>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</si>
  <si>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</si>
  <si>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</si>
  <si>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</si>
  <si>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</si>
  <si>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</si>
  <si>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</si>
  <si>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</si>
  <si>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</si>
  <si>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</si>
  <si>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</si>
  <si>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</si>
  <si>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</si>
  <si>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</si>
  <si>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</si>
  <si>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</si>
  <si>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</si>
  <si>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</si>
  <si>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</si>
  <si>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</si>
  <si>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</si>
  <si>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</si>
  <si>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</si>
  <si>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</si>
  <si>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</si>
  <si>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</si>
  <si>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</si>
  <si>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</si>
  <si>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</si>
  <si>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</si>
  <si>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</si>
  <si>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</si>
  <si>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</si>
  <si>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</si>
  <si>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</si>
  <si>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</si>
  <si>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</si>
  <si>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</si>
  <si>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</si>
  <si>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</si>
  <si>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</si>
  <si>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</si>
  <si>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</si>
  <si>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</si>
  <si>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</si>
  <si>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</si>
  <si>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</si>
  <si>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</si>
  <si>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</si>
  <si>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</si>
  <si>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</si>
  <si>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</si>
  <si>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</si>
  <si>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</si>
  <si>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</si>
  <si>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</si>
  <si>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</si>
  <si>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</si>
  <si>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</si>
  <si>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</si>
  <si>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</si>
  <si>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</si>
  <si>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</si>
  <si>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</si>
  <si>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</si>
  <si>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</si>
  <si>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</si>
  <si>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</si>
  <si>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</si>
  <si>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</si>
  <si>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</si>
  <si>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</si>
  <si>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</si>
  <si>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</si>
  <si>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</si>
  <si>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</si>
  <si>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</si>
  <si>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</si>
  <si>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</si>
  <si>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</si>
  <si>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</si>
  <si>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</si>
  <si>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</si>
  <si>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</si>
  <si>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</si>
  <si>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</si>
  <si>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</si>
  <si>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</si>
  <si>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</si>
  <si>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</si>
  <si>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</si>
  <si>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</si>
  <si>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</si>
  <si>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</si>
  <si>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</si>
  <si>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</si>
  <si>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</si>
  <si>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</si>
  <si>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</si>
  <si>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</si>
  <si>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</si>
  <si>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</si>
  <si>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</si>
  <si>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</si>
  <si>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</si>
  <si>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</si>
  <si>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</si>
  <si>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</si>
  <si>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</si>
  <si>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</si>
  <si>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</si>
  <si>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</si>
  <si>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</si>
  <si>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</si>
  <si>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</si>
  <si>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</si>
  <si>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</si>
  <si>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</si>
  <si>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</si>
  <si>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</si>
  <si>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</si>
  <si>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</si>
  <si>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</si>
  <si>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</si>
  <si>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</si>
  <si>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</si>
  <si>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</si>
  <si>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</si>
  <si>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</si>
  <si>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</si>
  <si>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</si>
  <si>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</si>
  <si>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</si>
  <si>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</si>
  <si>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</si>
  <si>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</si>
  <si>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</si>
  <si>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</si>
  <si>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</si>
  <si>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</si>
  <si>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</si>
  <si>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</si>
  <si>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</si>
  <si>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</si>
  <si>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</si>
  <si>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</si>
  <si>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</si>
  <si>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</si>
  <si>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</si>
  <si>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</si>
  <si>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</si>
  <si>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</si>
  <si>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</si>
  <si>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</si>
  <si>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</si>
  <si>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</si>
  <si>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</si>
  <si>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</si>
  <si>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</si>
  <si>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</si>
  <si>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</si>
  <si>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</si>
  <si>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</si>
  <si>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</si>
  <si>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</si>
  <si>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</si>
  <si>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</si>
  <si>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</si>
  <si>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</si>
  <si>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</si>
  <si>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</si>
  <si>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</si>
  <si>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</si>
  <si>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</si>
  <si>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</si>
  <si>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</si>
  <si>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</si>
  <si>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</si>
  <si>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</si>
  <si>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</si>
  <si>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</si>
  <si>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</si>
  <si>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</si>
  <si>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</si>
  <si>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</si>
  <si>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</si>
  <si>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</si>
  <si>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</si>
  <si>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</si>
  <si>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</si>
  <si>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</si>
  <si>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</si>
  <si>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</si>
  <si>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</si>
  <si>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</si>
  <si>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</si>
  <si>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</si>
  <si>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</si>
  <si>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</si>
  <si>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</si>
  <si>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</si>
  <si>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</si>
  <si>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</si>
  <si>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</si>
  <si>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</si>
  <si>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</si>
  <si>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</si>
  <si>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</si>
  <si>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</si>
  <si>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</si>
  <si>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</si>
  <si>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</si>
  <si>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</si>
  <si>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</si>
  <si>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</si>
  <si>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</si>
  <si>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</si>
  <si>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</si>
  <si>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</si>
  <si>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</si>
  <si>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</si>
  <si>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</si>
  <si>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</si>
  <si>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</si>
  <si>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</si>
  <si>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</si>
  <si>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</si>
  <si>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</si>
  <si>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</si>
  <si>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</si>
  <si>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</si>
  <si>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</si>
  <si>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</si>
  <si>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</si>
  <si>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</si>
  <si>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</si>
  <si>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</si>
  <si>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</si>
  <si>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</si>
  <si>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</si>
  <si>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</si>
  <si>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</si>
  <si>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</si>
  <si>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</si>
  <si>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</si>
  <si>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</si>
  <si>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</si>
  <si>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</si>
  <si>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</si>
  <si>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</si>
  <si>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</si>
  <si>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</si>
  <si>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</si>
  <si>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</si>
  <si>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</si>
  <si>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</si>
  <si>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</si>
  <si>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</si>
  <si>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</si>
  <si>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</si>
  <si>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</si>
  <si>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</si>
  <si>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</si>
  <si>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</si>
  <si>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</si>
  <si>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</si>
  <si>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</si>
  <si>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</si>
  <si>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</si>
  <si>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</si>
  <si>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</si>
  <si>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</si>
  <si>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</si>
  <si>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</si>
  <si>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</si>
  <si>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</si>
  <si>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</si>
  <si>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</si>
  <si>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</si>
  <si>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</si>
  <si>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</si>
  <si>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</si>
  <si>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</si>
  <si>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</si>
  <si>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</si>
  <si>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</si>
  <si>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</si>
  <si>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</si>
  <si>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</si>
  <si>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</si>
  <si>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</si>
  <si>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</si>
  <si>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</si>
  <si>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</si>
  <si>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</si>
  <si>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</si>
  <si>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</si>
  <si>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</si>
  <si>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</si>
  <si>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</si>
  <si>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</si>
  <si>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</si>
  <si>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</si>
  <si>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</si>
  <si>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</si>
  <si>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</si>
  <si>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</si>
  <si>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</si>
  <si>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</si>
  <si>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</si>
  <si>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</si>
  <si>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</si>
  <si>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</si>
  <si>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</si>
  <si>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</si>
  <si>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</si>
  <si>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</si>
  <si>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</si>
  <si>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</si>
  <si>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</si>
  <si>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</si>
  <si>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</si>
  <si>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</si>
  <si>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</si>
  <si>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</si>
  <si>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</si>
  <si>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</si>
  <si>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</si>
  <si>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</si>
  <si>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</si>
  <si>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</si>
  <si>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</si>
  <si>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</si>
  <si>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</si>
  <si>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</si>
  <si>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</si>
  <si>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</si>
  <si>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</si>
  <si>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</si>
  <si>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</si>
  <si>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</si>
  <si>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</si>
  <si>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</si>
  <si>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</si>
  <si>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</si>
  <si>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</si>
  <si>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</si>
  <si>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</si>
  <si>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</si>
  <si>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</si>
  <si>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</si>
  <si>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</si>
  <si>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</si>
  <si>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</si>
  <si>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</si>
  <si>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</si>
  <si>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</si>
  <si>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</si>
  <si>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</si>
  <si>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</si>
  <si>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</si>
  <si>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</si>
  <si>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</si>
  <si>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</si>
  <si>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</si>
  <si>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</si>
  <si>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</si>
  <si>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</si>
  <si>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</si>
  <si>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</si>
  <si>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</si>
  <si>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</si>
  <si>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</si>
  <si>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</si>
  <si>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</si>
  <si>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</si>
  <si>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</si>
  <si>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</si>
  <si>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</si>
  <si>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</si>
  <si>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</si>
  <si>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</si>
  <si>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</si>
  <si>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</si>
  <si>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</si>
  <si>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</si>
  <si>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</si>
  <si>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</si>
  <si>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</si>
  <si>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</si>
  <si>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</si>
  <si>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</si>
  <si>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</si>
  <si>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</si>
  <si>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</si>
  <si>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</si>
  <si>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</si>
  <si>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</si>
  <si>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</si>
  <si>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</si>
  <si>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</si>
  <si>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</si>
  <si>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</si>
  <si>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</si>
  <si>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</si>
  <si>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</si>
  <si>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</si>
  <si>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</si>
  <si>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</si>
  <si>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</si>
  <si>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</si>
  <si>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</si>
  <si>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</si>
  <si>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</si>
  <si>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</si>
  <si>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</si>
  <si>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</si>
  <si>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</si>
  <si>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</si>
  <si>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</si>
  <si>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</si>
  <si>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</si>
  <si>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</si>
  <si>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</si>
  <si>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</si>
  <si>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</si>
  <si>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</si>
  <si>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</si>
  <si>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</si>
  <si>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</si>
  <si>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</si>
  <si>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</si>
  <si>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</si>
  <si>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</si>
  <si>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</si>
  <si>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</si>
  <si>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</si>
  <si>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</si>
  <si>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</si>
  <si>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</si>
  <si>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</si>
  <si>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</si>
  <si>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</si>
  <si>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</si>
  <si>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</si>
  <si>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</si>
  <si>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</si>
  <si>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</si>
  <si>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</si>
  <si>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</si>
  <si>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</si>
  <si>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</si>
  <si>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</si>
  <si>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</si>
  <si>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</si>
  <si>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</si>
  <si>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</si>
  <si>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</si>
  <si>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</si>
  <si>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</si>
  <si>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</si>
  <si>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</si>
  <si>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</si>
  <si>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</si>
  <si>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</si>
  <si>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</si>
  <si>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</si>
  <si>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</si>
  <si>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</si>
  <si>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</si>
  <si>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</si>
  <si>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</si>
  <si>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</si>
  <si>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</si>
  <si>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</si>
  <si>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</si>
  <si>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</si>
  <si>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</si>
  <si>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</si>
  <si>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</si>
  <si>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</si>
  <si>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</si>
  <si>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</si>
  <si>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</si>
  <si>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</si>
  <si>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</si>
  <si>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</si>
  <si>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</si>
  <si>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</si>
  <si>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</si>
  <si>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</si>
  <si>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</si>
  <si>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</si>
  <si>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</si>
  <si>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</si>
  <si>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</si>
  <si>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</si>
  <si>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</si>
  <si>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</si>
  <si>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</si>
  <si>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</si>
  <si>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</si>
  <si>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</si>
  <si>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</si>
  <si>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</si>
  <si>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</si>
  <si>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</si>
  <si>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</si>
  <si>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</si>
  <si>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</si>
  <si>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</si>
  <si>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</si>
  <si>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</si>
  <si>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</si>
  <si>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</si>
  <si>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</si>
  <si>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</si>
  <si>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</si>
  <si>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</si>
  <si>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</si>
  <si>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</si>
  <si>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</si>
  <si>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</si>
  <si>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</si>
  <si>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</si>
  <si>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</si>
  <si>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</si>
  <si>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</si>
  <si>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</si>
  <si>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</si>
  <si>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</si>
  <si>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</si>
  <si>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</si>
  <si>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</si>
  <si>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</si>
  <si>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</si>
  <si>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</si>
  <si>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</si>
  <si>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</si>
  <si>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</si>
  <si>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</si>
  <si>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</si>
  <si>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</si>
  <si>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</si>
  <si>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</si>
  <si>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</si>
  <si>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</si>
  <si>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</si>
  <si>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</si>
  <si>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</si>
  <si>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</si>
  <si>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</si>
  <si>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</si>
  <si>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</si>
  <si>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</si>
  <si>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</si>
  <si>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</si>
  <si>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</si>
  <si>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</si>
  <si>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</si>
  <si>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</si>
  <si>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</si>
  <si>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</si>
  <si>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</si>
  <si>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</si>
  <si>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</si>
  <si>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</si>
  <si>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</si>
  <si>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</si>
  <si>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</si>
  <si>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</si>
  <si>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</si>
  <si>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</si>
  <si>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</si>
  <si>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</si>
  <si>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</si>
  <si>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</si>
  <si>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</si>
  <si>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</si>
  <si>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</si>
  <si>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</si>
  <si>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</si>
  <si>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</si>
  <si>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</si>
  <si>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</si>
  <si>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</si>
  <si>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</si>
  <si>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</si>
  <si>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</si>
  <si>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</si>
  <si>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</si>
  <si>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</si>
  <si>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</si>
  <si>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</si>
  <si>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</si>
  <si>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</si>
  <si>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</si>
  <si>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</si>
  <si>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</si>
  <si>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</si>
  <si>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</si>
  <si>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</si>
  <si>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</si>
  <si>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</si>
  <si>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</si>
  <si>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</si>
  <si>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</si>
  <si>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</si>
  <si>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</si>
  <si>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</si>
  <si>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</si>
  <si>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</si>
  <si>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</si>
  <si>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</si>
  <si>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</si>
  <si>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</si>
  <si>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</si>
  <si>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</si>
  <si>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</si>
  <si>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</si>
  <si>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</si>
  <si>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</si>
  <si>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</si>
  <si>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</si>
  <si>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</si>
  <si>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</si>
  <si>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</si>
  <si>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</si>
  <si>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</si>
  <si>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</si>
  <si>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</si>
  <si>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</si>
  <si>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</si>
  <si>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</si>
  <si>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</si>
  <si>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</si>
  <si>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</si>
  <si>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</si>
  <si>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</si>
  <si>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</si>
  <si>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</si>
  <si>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</si>
  <si>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</si>
  <si>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</si>
  <si>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</si>
  <si>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</si>
  <si>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</si>
  <si>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</si>
  <si>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</si>
  <si>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</si>
  <si>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</si>
  <si>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</si>
  <si>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</si>
  <si>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</si>
  <si>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</si>
  <si>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</si>
  <si>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</si>
  <si>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</si>
  <si>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</si>
  <si>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</si>
  <si>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</si>
  <si>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</si>
  <si>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</si>
  <si>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</si>
  <si>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</si>
  <si>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</si>
  <si>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</si>
  <si>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</si>
  <si>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</si>
  <si>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</si>
  <si>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</si>
  <si>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</si>
  <si>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</si>
  <si>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</si>
  <si>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</si>
  <si>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</si>
  <si>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</si>
  <si>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</si>
  <si>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</si>
  <si>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</si>
  <si>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</si>
  <si>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</si>
  <si>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</si>
  <si>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</si>
  <si>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</si>
  <si>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</si>
  <si>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</si>
  <si>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</si>
  <si>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</si>
  <si>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</si>
  <si>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</si>
  <si>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</si>
  <si>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</si>
  <si>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</si>
  <si>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</si>
  <si>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</si>
  <si>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</si>
  <si>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</si>
  <si>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</si>
  <si>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</si>
  <si>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</si>
  <si>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</si>
  <si>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</si>
  <si>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</si>
  <si>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</si>
  <si>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</si>
  <si>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</si>
  <si>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</si>
  <si>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</si>
  <si>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</si>
  <si>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</si>
  <si>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</si>
  <si>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</si>
  <si>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</si>
  <si>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</si>
  <si>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</si>
  <si>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</si>
  <si>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</si>
  <si>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</si>
  <si>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</si>
  <si>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</si>
  <si>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</si>
  <si>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</si>
  <si>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</si>
  <si>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</si>
  <si>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</si>
  <si>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</si>
  <si>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</si>
  <si>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</si>
  <si>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</si>
  <si>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</si>
  <si>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</si>
  <si>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</si>
  <si>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</si>
  <si>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</si>
  <si>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</si>
  <si>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</si>
  <si>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</si>
  <si>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</si>
  <si>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</si>
  <si>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</si>
  <si>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</si>
  <si>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</si>
  <si>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</si>
  <si>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</si>
  <si>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</si>
  <si>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</si>
  <si>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</si>
  <si>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</si>
  <si>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</si>
  <si>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</si>
  <si>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</si>
  <si>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</si>
  <si>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</si>
  <si>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</si>
  <si>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</si>
  <si>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</si>
  <si>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</si>
  <si>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</si>
  <si>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</si>
  <si>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</si>
  <si>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</si>
  <si>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</si>
  <si>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</si>
  <si>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</si>
  <si>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</si>
  <si>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</si>
  <si>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</si>
  <si>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</si>
  <si>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</si>
  <si>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</si>
  <si>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</si>
  <si>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</si>
  <si>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</si>
  <si>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</si>
  <si>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</si>
  <si>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</si>
  <si>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</si>
  <si>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</si>
  <si>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</si>
  <si>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</si>
  <si>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</si>
  <si>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</si>
  <si>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</si>
  <si>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</si>
  <si>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</si>
  <si>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</si>
  <si>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</si>
  <si>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</si>
  <si>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</si>
  <si>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</si>
  <si>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</si>
  <si>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</si>
  <si>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</si>
  <si>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</si>
  <si>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</si>
  <si>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</si>
  <si>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</si>
  <si>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</si>
  <si>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</si>
  <si>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</si>
  <si>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</si>
  <si>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</si>
  <si>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</si>
  <si>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</si>
  <si>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</si>
  <si>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</si>
  <si>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</si>
  <si>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</si>
  <si>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</si>
  <si>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</si>
  <si>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</si>
  <si>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</si>
  <si>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</si>
  <si>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</si>
  <si>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</si>
  <si>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</si>
  <si>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</si>
  <si>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</si>
  <si>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</si>
  <si>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</si>
  <si>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</si>
  <si>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</si>
  <si>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</si>
  <si>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</si>
  <si>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</si>
  <si>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</si>
  <si>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</si>
  <si>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</si>
  <si>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</si>
  <si>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</si>
  <si>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</si>
  <si>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</si>
  <si>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</si>
  <si>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</si>
  <si>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</si>
  <si>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</si>
  <si>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</si>
  <si>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</si>
  <si>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</si>
  <si>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</si>
  <si>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</si>
  <si>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</si>
  <si>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</si>
  <si>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</si>
  <si>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</si>
  <si>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</si>
  <si>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</si>
  <si>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</si>
  <si>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</si>
  <si>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</si>
  <si>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</si>
  <si>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</si>
  <si>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</si>
  <si>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</si>
  <si>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</si>
  <si>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</si>
  <si>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</si>
  <si>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</si>
  <si>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</si>
  <si>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</si>
  <si>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</si>
  <si>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</si>
  <si>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</si>
  <si>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</si>
  <si>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</si>
  <si>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</si>
  <si>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</si>
  <si>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</si>
  <si>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</si>
  <si>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</si>
  <si>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</si>
  <si>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</si>
  <si>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</si>
  <si>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</si>
  <si>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</si>
  <si>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</si>
  <si>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</si>
  <si>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</si>
  <si>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</si>
  <si>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</si>
  <si>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</si>
  <si>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</si>
  <si>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</si>
  <si>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</si>
  <si>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</si>
  <si>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</si>
  <si>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</si>
  <si>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</si>
  <si>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</si>
  <si>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</si>
  <si>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</si>
  <si>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</si>
  <si>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</si>
  <si>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</si>
  <si>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</si>
  <si>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</si>
  <si>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</si>
  <si>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</si>
  <si>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</si>
  <si>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</si>
  <si>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</si>
  <si>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</si>
  <si>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</si>
  <si>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</si>
  <si>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</si>
  <si>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</si>
  <si>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</si>
  <si>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</si>
  <si>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</si>
  <si>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</si>
  <si>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</si>
  <si>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</si>
  <si>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</si>
  <si>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</si>
  <si>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</si>
  <si>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</si>
  <si>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</si>
  <si>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</si>
  <si>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</si>
  <si>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</si>
  <si>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</si>
  <si>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</si>
  <si>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</si>
  <si>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</si>
  <si>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</si>
  <si>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</si>
  <si>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</si>
  <si>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</si>
  <si>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</si>
  <si>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</si>
  <si>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</si>
  <si>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</si>
  <si>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</si>
  <si>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</si>
  <si>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</si>
  <si>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</si>
  <si>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</si>
  <si>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</si>
  <si>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</si>
  <si>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</si>
  <si>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</si>
  <si>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</si>
  <si>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</si>
  <si>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</si>
  <si>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</si>
  <si>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</si>
  <si>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</si>
  <si>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</si>
  <si>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</si>
  <si>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</si>
  <si>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</si>
  <si>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</si>
  <si>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</si>
  <si>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</si>
  <si>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</si>
  <si>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</si>
  <si>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</si>
  <si>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</si>
  <si>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</si>
  <si>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</si>
  <si>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</si>
  <si>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</si>
  <si>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</si>
  <si>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</si>
  <si>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</si>
  <si>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</si>
  <si>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</si>
  <si>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</si>
  <si>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</si>
  <si>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</si>
  <si>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</si>
  <si>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</si>
  <si>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</si>
  <si>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</si>
  <si>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</si>
  <si>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</si>
  <si>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</si>
  <si>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</si>
  <si>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</si>
  <si>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</si>
  <si>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</si>
  <si>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</si>
  <si>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</si>
  <si>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</si>
  <si>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</si>
  <si>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</si>
  <si>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</si>
  <si>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</si>
  <si>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</si>
  <si>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</si>
  <si>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</si>
  <si>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</si>
  <si>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</si>
  <si>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</si>
  <si>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</si>
  <si>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</si>
  <si>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</si>
  <si>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</si>
  <si>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</si>
  <si>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</si>
  <si>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</si>
  <si>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</si>
  <si>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</si>
  <si>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</si>
  <si>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</si>
  <si>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</si>
  <si>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</si>
  <si>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</si>
  <si>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</si>
  <si>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</si>
  <si>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</si>
  <si>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</si>
  <si>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</si>
  <si>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</si>
  <si>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</si>
  <si>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</si>
  <si>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</si>
  <si>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</si>
  <si>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</si>
  <si>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</si>
  <si>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</si>
  <si>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</si>
  <si>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</si>
  <si>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</si>
  <si>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</si>
  <si>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</si>
  <si>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</si>
  <si>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</si>
  <si>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</si>
  <si>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</si>
  <si>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</si>
  <si>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</si>
  <si>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</si>
  <si>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</si>
  <si>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</si>
  <si>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</si>
  <si>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</si>
  <si>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</si>
  <si>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</si>
  <si>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</si>
  <si>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</si>
  <si>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</si>
  <si>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</si>
  <si>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</si>
  <si>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</si>
  <si>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</si>
  <si>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</si>
  <si>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</si>
  <si>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</si>
  <si>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</si>
  <si>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</si>
  <si>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</si>
  <si>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</si>
  <si>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</si>
  <si>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</si>
  <si>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</si>
  <si>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</si>
  <si>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</si>
  <si>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</si>
  <si>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</si>
  <si>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</si>
  <si>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</si>
  <si>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</si>
  <si>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</si>
  <si>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</si>
  <si>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</si>
  <si>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</si>
  <si>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</si>
  <si>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</si>
  <si>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</si>
  <si>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</si>
  <si>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</si>
  <si>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</si>
  <si>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</si>
  <si>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</si>
  <si>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</si>
  <si>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</si>
  <si>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</si>
  <si>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</si>
  <si>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</si>
  <si>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</si>
  <si>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</si>
  <si>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</si>
  <si>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</si>
  <si>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</si>
  <si>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</si>
  <si>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</si>
  <si>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</si>
  <si>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</si>
  <si>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</si>
  <si>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</si>
  <si>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</si>
  <si>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</si>
  <si>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</si>
  <si>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</si>
  <si>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</si>
  <si>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</si>
  <si>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</si>
  <si>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</si>
  <si>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</si>
  <si>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</si>
  <si>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</si>
  <si>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</si>
  <si>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</si>
  <si>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</si>
  <si>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</si>
  <si>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</si>
  <si>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</si>
  <si>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</si>
  <si>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</si>
  <si>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</si>
  <si>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</si>
  <si>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</si>
  <si>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</si>
  <si>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</si>
  <si>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</si>
  <si>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</si>
  <si>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</si>
  <si>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</si>
  <si>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</si>
  <si>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</si>
  <si>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</si>
  <si>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</si>
  <si>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</si>
  <si>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</si>
  <si>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</si>
  <si>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</si>
  <si>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</si>
  <si>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</si>
  <si>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</si>
  <si>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</si>
  <si>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</si>
  <si>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</si>
  <si>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</si>
  <si>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</si>
  <si>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</si>
  <si>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</si>
  <si>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</si>
  <si>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</si>
  <si>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</si>
  <si>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</si>
  <si>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</si>
  <si>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</si>
  <si>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</si>
  <si>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</si>
  <si>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</si>
  <si>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</si>
  <si>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</si>
  <si>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</si>
  <si>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</si>
  <si>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</si>
  <si>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</si>
  <si>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</si>
  <si>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</si>
  <si>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</si>
  <si>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</si>
  <si>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</si>
  <si>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</si>
  <si>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</si>
  <si>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</si>
  <si>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</si>
  <si>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</si>
  <si>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</si>
  <si>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</si>
  <si>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</si>
  <si>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</si>
  <si>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</si>
  <si>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</si>
  <si>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</si>
  <si>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</si>
  <si>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</si>
  <si>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</si>
  <si>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</si>
  <si>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</si>
  <si>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</si>
  <si>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</si>
  <si>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</si>
  <si>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</si>
  <si>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</si>
  <si>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</si>
  <si>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</si>
  <si>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</si>
  <si>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</si>
  <si>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</si>
  <si>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</si>
  <si>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</si>
  <si>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</si>
  <si>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</si>
  <si>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</si>
  <si>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</si>
  <si>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</si>
  <si>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</si>
  <si>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</si>
  <si>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</si>
  <si>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</si>
  <si>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</si>
  <si>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</si>
  <si>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</si>
  <si>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</si>
  <si>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</si>
  <si>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</si>
  <si>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</si>
  <si>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</si>
  <si>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</si>
  <si>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</si>
  <si>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</si>
  <si>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</si>
  <si>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</si>
  <si>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</si>
  <si>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</si>
  <si>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</si>
  <si>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</si>
  <si>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</si>
  <si>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</si>
  <si>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</si>
  <si>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</si>
  <si>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</si>
  <si>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</si>
  <si>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</si>
  <si>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</si>
  <si>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</si>
  <si>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</si>
  <si>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</si>
  <si>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</si>
  <si>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</si>
  <si>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</si>
  <si>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</si>
  <si>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</si>
  <si>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</si>
  <si>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</si>
  <si>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</si>
  <si>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</si>
  <si>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</si>
  <si>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</si>
  <si>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</si>
  <si>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</si>
  <si>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</si>
  <si>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</si>
  <si>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</si>
  <si>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</si>
  <si>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</si>
  <si>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</si>
  <si>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</si>
  <si>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</si>
  <si>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</si>
  <si>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</si>
  <si>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</si>
  <si>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</si>
  <si>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</si>
  <si>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</si>
  <si>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</si>
  <si>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</si>
  <si>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</si>
  <si>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</si>
  <si>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</si>
  <si>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</si>
  <si>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</si>
  <si>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</si>
  <si>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</si>
  <si>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</si>
  <si>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</si>
  <si>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</si>
  <si>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</si>
  <si>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</si>
  <si>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</si>
  <si>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</si>
  <si>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</si>
  <si>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</si>
  <si>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</si>
  <si>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</si>
  <si>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</si>
  <si>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</si>
  <si>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</si>
  <si>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</si>
  <si>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</si>
  <si>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</si>
  <si>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</si>
  <si>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</si>
  <si>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</si>
  <si>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</si>
  <si>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</si>
  <si>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</si>
  <si>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</si>
  <si>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</si>
  <si>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</si>
  <si>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</si>
  <si>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</si>
  <si>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</si>
  <si>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</si>
  <si>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</si>
  <si>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</si>
  <si>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</si>
  <si>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</si>
  <si>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</si>
  <si>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</si>
  <si>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</si>
  <si>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</si>
  <si>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</si>
  <si>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</si>
  <si>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</si>
  <si>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</si>
  <si>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</si>
  <si>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</si>
  <si>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</si>
  <si>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</si>
  <si>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</si>
  <si>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</si>
  <si>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</si>
  <si>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</si>
  <si>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</si>
  <si>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</si>
  <si>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</si>
  <si>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</si>
  <si>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</si>
  <si>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</si>
  <si>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</si>
  <si>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</si>
  <si>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</si>
  <si>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</si>
  <si>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</si>
  <si>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</si>
  <si>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</si>
  <si>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</si>
  <si>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</si>
  <si>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</si>
  <si>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</si>
  <si>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</si>
  <si>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</si>
  <si>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</si>
  <si>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</si>
  <si>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</si>
  <si>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</si>
  <si>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</si>
  <si>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</si>
  <si>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</si>
  <si>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</si>
  <si>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</si>
  <si>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</si>
  <si>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</si>
  <si>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</si>
  <si>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</si>
  <si>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</si>
  <si>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</si>
  <si>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</si>
  <si>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</si>
  <si>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</si>
  <si>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</si>
  <si>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</si>
  <si>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</si>
  <si>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</si>
  <si>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</si>
  <si>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</si>
  <si>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</si>
  <si>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</si>
  <si>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</si>
  <si>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</si>
  <si>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</si>
  <si>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</si>
  <si>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</si>
  <si>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</si>
  <si>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</si>
  <si>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</si>
  <si>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</si>
  <si>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</si>
  <si>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</si>
  <si>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</si>
  <si>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</si>
  <si>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</si>
  <si>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</si>
  <si>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</si>
  <si>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</si>
  <si>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</si>
  <si>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</si>
  <si>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</si>
  <si>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</si>
  <si>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</si>
  <si>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</si>
  <si>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</si>
  <si>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</si>
  <si>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</si>
  <si>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</si>
  <si>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</si>
  <si>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</si>
  <si>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</si>
  <si>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</si>
  <si>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</si>
  <si>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</si>
  <si>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</si>
  <si>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</si>
  <si>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</si>
  <si>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</si>
  <si>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</si>
  <si>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</si>
  <si>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</si>
  <si>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</si>
  <si>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</si>
  <si>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</si>
  <si>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</si>
  <si>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</si>
  <si>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</si>
  <si>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</si>
  <si>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</si>
  <si>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</si>
  <si>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</si>
  <si>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</si>
  <si>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</si>
  <si>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</si>
  <si>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</si>
  <si>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</si>
  <si>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</si>
  <si>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</si>
  <si>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</si>
  <si>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</si>
  <si>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</si>
  <si>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</si>
  <si>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</si>
  <si>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</si>
  <si>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</si>
  <si>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</si>
  <si>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</si>
  <si>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</si>
  <si>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</si>
  <si>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</si>
  <si>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</si>
  <si>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</si>
  <si>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</si>
  <si>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</si>
  <si>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</si>
  <si>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</si>
  <si>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</si>
  <si>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</si>
  <si>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</si>
  <si>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</si>
  <si>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</si>
  <si>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</si>
  <si>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</si>
  <si>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</si>
  <si>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</si>
  <si>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</si>
  <si>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</si>
  <si>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</si>
  <si>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</si>
  <si>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</si>
  <si>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</si>
  <si>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</si>
  <si>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</si>
  <si>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</si>
  <si>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</si>
  <si>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</si>
  <si>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</si>
  <si>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</si>
  <si>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</si>
  <si>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</si>
  <si>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</si>
  <si>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</si>
  <si>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</si>
  <si>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</si>
  <si>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</si>
  <si>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</si>
  <si>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</si>
  <si>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</si>
  <si>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</si>
  <si>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</si>
  <si>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</si>
  <si>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</si>
  <si>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</si>
  <si>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</si>
  <si>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</si>
  <si>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</si>
  <si>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</si>
  <si>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</si>
  <si>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</si>
  <si>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</si>
  <si>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</si>
  <si>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</si>
  <si>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</si>
  <si>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</si>
  <si>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</si>
  <si>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</si>
  <si>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</si>
  <si>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</si>
  <si>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</si>
  <si>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</si>
  <si>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</si>
  <si>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</si>
  <si>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</si>
  <si>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</si>
  <si>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</si>
  <si>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</si>
  <si>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</si>
  <si>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</si>
  <si>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</si>
  <si>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</si>
  <si>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</si>
  <si>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</si>
  <si>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</si>
  <si>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</si>
  <si>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</si>
  <si>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</si>
  <si>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</si>
  <si>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</si>
  <si>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</si>
  <si>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</si>
  <si>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</si>
  <si>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</si>
  <si>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</si>
  <si>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</si>
  <si>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</si>
  <si>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</si>
  <si>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</si>
  <si>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</si>
  <si>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</si>
  <si>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</si>
  <si>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</si>
  <si>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</si>
  <si>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</si>
  <si>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</si>
  <si>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</si>
  <si>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</si>
  <si>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</si>
  <si>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</si>
  <si>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</si>
  <si>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</si>
  <si>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</si>
  <si>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</si>
  <si>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</si>
  <si>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</si>
  <si>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</si>
  <si>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</si>
  <si>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</si>
  <si>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</si>
  <si>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</si>
  <si>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</si>
  <si>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</si>
  <si>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</si>
  <si>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</si>
  <si>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</si>
  <si>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</si>
  <si>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</si>
  <si>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</si>
  <si>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</si>
  <si>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</si>
  <si>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</si>
  <si>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</si>
  <si>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</si>
  <si>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</si>
  <si>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</si>
  <si>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</si>
  <si>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</si>
  <si>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</si>
  <si>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</si>
  <si>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</si>
  <si>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</si>
  <si>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</si>
  <si>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</si>
  <si>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</si>
  <si>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</si>
  <si>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</si>
  <si>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</si>
  <si>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</si>
  <si>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</si>
  <si>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</si>
  <si>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</si>
  <si>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</si>
  <si>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</si>
  <si>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</si>
  <si>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</si>
  <si>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</si>
  <si>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</si>
  <si>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</si>
  <si>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</si>
  <si>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</si>
  <si>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</si>
  <si>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</si>
  <si>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</si>
  <si>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</si>
  <si>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</si>
  <si>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</si>
  <si>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</si>
  <si>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</si>
  <si>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</si>
  <si>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</si>
  <si>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</si>
  <si>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</si>
  <si>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</si>
  <si>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</si>
  <si>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</si>
  <si>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</si>
  <si>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</si>
  <si>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</si>
  <si>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</si>
  <si>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</si>
  <si>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</si>
  <si>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</si>
  <si>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</si>
  <si>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</si>
  <si>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</si>
  <si>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</si>
  <si>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</si>
  <si>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</si>
  <si>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</si>
  <si>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</si>
  <si>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</si>
  <si>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</si>
  <si>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</si>
  <si>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</si>
  <si>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</si>
  <si>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</si>
  <si>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</si>
  <si>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</si>
  <si>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</si>
  <si>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</si>
  <si>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</si>
  <si>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</si>
  <si>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</si>
  <si>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</si>
  <si>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</si>
  <si>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</si>
  <si>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</si>
  <si>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</si>
  <si>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</si>
  <si>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</si>
  <si>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</si>
  <si>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</si>
  <si>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</si>
  <si>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</si>
  <si>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</si>
  <si>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</si>
  <si>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</si>
  <si>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</si>
  <si>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</si>
  <si>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</si>
  <si>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</si>
  <si>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</si>
  <si>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</si>
  <si>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</si>
  <si>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</si>
  <si>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</si>
  <si>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</si>
  <si>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</si>
  <si>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</si>
  <si>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</si>
  <si>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</si>
  <si>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</si>
  <si>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</si>
  <si>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</si>
  <si>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</si>
  <si>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</si>
  <si>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</si>
  <si>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</si>
  <si>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</si>
  <si>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</si>
  <si>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</si>
  <si>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</si>
  <si>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</si>
  <si>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</si>
  <si>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</si>
  <si>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</si>
  <si>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</si>
  <si>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</si>
  <si>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</si>
  <si>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</si>
  <si>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</si>
  <si>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</si>
  <si>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</si>
  <si>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</si>
  <si>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</si>
  <si>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</si>
  <si>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</si>
  <si>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</si>
  <si>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</si>
  <si>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</si>
  <si>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</si>
  <si>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</si>
  <si>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</si>
  <si>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</si>
  <si>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</si>
  <si>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</si>
  <si>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</si>
  <si>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</si>
  <si>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</si>
  <si>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</si>
  <si>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</si>
  <si>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</si>
  <si>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</si>
  <si>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</si>
  <si>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</si>
  <si>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</si>
  <si>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</si>
  <si>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</si>
  <si>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</si>
  <si>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</si>
  <si>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</si>
  <si>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</si>
  <si>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</si>
  <si>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</si>
  <si>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</si>
  <si>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</si>
  <si>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</si>
  <si>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</si>
  <si>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</si>
  <si>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</si>
  <si>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</si>
  <si>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</si>
  <si>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</si>
  <si>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</si>
  <si>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</si>
  <si>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</si>
  <si>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</si>
  <si>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</si>
  <si>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</si>
  <si>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</si>
  <si>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</si>
  <si>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</si>
  <si>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</si>
  <si>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</si>
  <si>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</si>
  <si>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</si>
  <si>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</si>
  <si>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</si>
  <si>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</si>
  <si>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</si>
  <si>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</si>
  <si>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</si>
  <si>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</si>
  <si>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</si>
  <si>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</si>
  <si>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</si>
  <si>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</si>
  <si>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</si>
  <si>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</si>
  <si>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</si>
  <si>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</si>
  <si>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</si>
  <si>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</si>
  <si>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</si>
  <si>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</si>
  <si>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</si>
  <si>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</si>
  <si>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</si>
  <si>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</si>
  <si>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</si>
  <si>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</si>
  <si>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</si>
  <si>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</si>
  <si>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</si>
  <si>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</si>
  <si>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</si>
  <si>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</si>
  <si>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</si>
  <si>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</si>
  <si>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</si>
  <si>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</si>
  <si>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</si>
  <si>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</si>
  <si>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</si>
  <si>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</si>
  <si>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</si>
  <si>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</si>
  <si>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</si>
  <si>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</si>
  <si>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</si>
  <si>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</si>
  <si>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</si>
  <si>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</si>
  <si>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</si>
  <si>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</si>
  <si>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</si>
  <si>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</si>
  <si>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</si>
  <si>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</si>
  <si>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</si>
  <si>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</si>
  <si>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</si>
  <si>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</si>
  <si>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</si>
  <si>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</si>
  <si>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</si>
  <si>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</si>
  <si>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</si>
  <si>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</si>
  <si>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</si>
  <si>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</si>
  <si>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</si>
  <si>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</si>
  <si>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</si>
  <si>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</si>
  <si>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</si>
  <si>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</si>
  <si>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</si>
  <si>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</si>
  <si>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</si>
  <si>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</si>
  <si>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</si>
  <si>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</si>
  <si>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</si>
  <si>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</si>
  <si>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</si>
  <si>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</si>
  <si>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</si>
  <si>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</si>
  <si>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</si>
  <si>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</si>
  <si>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</si>
  <si>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</si>
  <si>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</si>
  <si>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</si>
  <si>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</si>
  <si>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</si>
  <si>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</si>
  <si>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</si>
  <si>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</si>
  <si>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</si>
  <si>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</si>
  <si>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</si>
  <si>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</si>
  <si>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</si>
  <si>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</si>
  <si>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</si>
  <si>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</si>
  <si>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</si>
  <si>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</si>
  <si>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</si>
  <si>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</si>
  <si>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</si>
  <si>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</si>
  <si>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</si>
  <si>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</si>
  <si>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</si>
  <si>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</si>
  <si>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</si>
  <si>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</si>
  <si>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</si>
  <si>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</si>
  <si>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</si>
  <si>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</si>
  <si>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</si>
  <si>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</si>
  <si>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</si>
  <si>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</si>
  <si>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</si>
  <si>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</si>
  <si>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</si>
  <si>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</si>
  <si>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</si>
  <si>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</si>
  <si>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</si>
  <si>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</si>
  <si>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</si>
  <si>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</si>
  <si>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</si>
  <si>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</si>
  <si>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</si>
  <si>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</si>
  <si>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</si>
  <si>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</si>
  <si>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</si>
  <si>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</si>
  <si>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</si>
  <si>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</si>
  <si>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</si>
  <si>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</si>
  <si>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</si>
  <si>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</si>
  <si>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</si>
  <si>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</si>
  <si>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</si>
  <si>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</si>
  <si>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</si>
  <si>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</si>
  <si>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</si>
  <si>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</si>
  <si>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</si>
  <si>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</si>
  <si>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</si>
  <si>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</si>
  <si>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</si>
  <si>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</si>
  <si>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</si>
  <si>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</si>
  <si>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</si>
  <si>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</si>
  <si>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</si>
  <si>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</si>
  <si>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</si>
  <si>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</si>
  <si>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</si>
  <si>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</si>
  <si>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</si>
  <si>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</si>
  <si>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</si>
  <si>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</si>
  <si>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</si>
  <si>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</si>
  <si>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</si>
  <si>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</si>
  <si>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</si>
  <si>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</si>
  <si>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</si>
  <si>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</si>
  <si>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</si>
  <si>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</si>
  <si>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</si>
  <si>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</si>
  <si>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</si>
  <si>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</si>
  <si>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</si>
  <si>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</si>
  <si>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</si>
  <si>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</si>
  <si>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</si>
  <si>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</si>
  <si>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</si>
  <si>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</si>
  <si>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</si>
  <si>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</si>
  <si>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</si>
  <si>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</si>
  <si>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</si>
  <si>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</si>
  <si>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</si>
  <si>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</si>
  <si>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</si>
  <si>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</si>
  <si>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</si>
  <si>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</si>
  <si>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</si>
  <si>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</si>
  <si>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</si>
  <si>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</si>
  <si>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</si>
  <si>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</si>
  <si>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</si>
  <si>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</si>
  <si>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</si>
  <si>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</si>
  <si>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</si>
  <si>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</si>
  <si>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</si>
  <si>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</si>
  <si>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</si>
  <si>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</si>
  <si>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</si>
  <si>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</si>
  <si>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</si>
  <si>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</si>
  <si>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</si>
  <si>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</si>
  <si>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</si>
  <si>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</si>
  <si>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</si>
  <si>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</si>
  <si>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</si>
  <si>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</si>
  <si>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</si>
  <si>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</si>
  <si>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</si>
  <si>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</si>
  <si>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</si>
  <si>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</si>
  <si>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</si>
  <si>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</si>
  <si>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</si>
  <si>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</si>
  <si>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</si>
  <si>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</si>
  <si>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</si>
  <si>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</si>
  <si>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</si>
  <si>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</si>
  <si>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</si>
  <si>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</si>
  <si>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</si>
  <si>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</si>
  <si>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</si>
  <si>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</si>
  <si>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</si>
  <si>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</si>
  <si>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</si>
  <si>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</si>
  <si>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</si>
  <si>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</si>
  <si>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</si>
  <si>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</si>
  <si>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</si>
  <si>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</si>
  <si>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</si>
  <si>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</si>
  <si>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</si>
  <si>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</si>
  <si>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</si>
  <si>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</si>
  <si>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</si>
  <si>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</si>
  <si>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</si>
  <si>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</si>
  <si>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</si>
  <si>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</si>
  <si>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</si>
  <si>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</si>
  <si>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</si>
  <si>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</si>
  <si>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</si>
  <si>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</si>
  <si>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</si>
  <si>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</si>
  <si>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</si>
  <si>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</si>
  <si>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</si>
  <si>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</si>
  <si>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</si>
  <si>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</si>
  <si>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</si>
  <si>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</si>
  <si>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</si>
  <si>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</si>
  <si>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</si>
  <si>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</si>
  <si>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</si>
  <si>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</si>
  <si>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</si>
  <si>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</si>
  <si>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</si>
  <si>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</si>
  <si>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</si>
  <si>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</si>
  <si>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</si>
  <si>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</si>
  <si>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</si>
  <si>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</si>
  <si>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</si>
  <si>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</si>
  <si>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</si>
  <si>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</si>
  <si>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</si>
  <si>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</si>
  <si>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</si>
  <si>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</si>
  <si>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</si>
  <si>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</si>
  <si>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</si>
  <si>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</si>
  <si>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</si>
  <si>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</si>
  <si>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</si>
  <si>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</si>
  <si>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</si>
  <si>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</si>
  <si>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</si>
  <si>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</si>
  <si>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</si>
  <si>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</si>
  <si>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</si>
  <si>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</si>
  <si>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</si>
  <si>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</si>
  <si>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</si>
  <si>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</si>
  <si>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</si>
  <si>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</si>
  <si>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</si>
  <si>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</si>
  <si>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</si>
  <si>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</si>
  <si>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</si>
  <si>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</si>
  <si>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</si>
  <si>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</si>
  <si>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</si>
  <si>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</si>
  <si>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</si>
  <si>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</si>
  <si>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</si>
  <si>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</si>
  <si>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</si>
  <si>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</si>
  <si>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</si>
  <si>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</si>
  <si>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</si>
  <si>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</si>
  <si>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</si>
  <si>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</si>
  <si>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</si>
  <si>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</si>
  <si>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</si>
  <si>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</si>
  <si>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</si>
  <si>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</si>
  <si>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</si>
  <si>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</si>
  <si>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</si>
  <si>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</si>
  <si>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</si>
  <si>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</si>
  <si>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</si>
  <si>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</si>
  <si>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</si>
  <si>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</si>
  <si>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</si>
  <si>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</si>
  <si>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</si>
  <si>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</si>
  <si>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</si>
  <si>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</si>
  <si>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</si>
  <si>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</si>
  <si>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</si>
  <si>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</si>
  <si>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</si>
  <si>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</si>
  <si>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</si>
  <si>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</si>
  <si>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</si>
  <si>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</si>
  <si>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</si>
  <si>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</si>
  <si>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</si>
  <si>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</si>
  <si>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</si>
  <si>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</si>
  <si>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</si>
  <si>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</si>
  <si>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</si>
  <si>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</si>
  <si>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</si>
  <si>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</si>
  <si>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</si>
  <si>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</si>
  <si>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</si>
  <si>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</si>
  <si>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</si>
  <si>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</si>
  <si>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</si>
  <si>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</si>
  <si>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</si>
  <si>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</si>
  <si>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</si>
  <si>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</si>
  <si>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</si>
  <si>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</si>
  <si>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</si>
  <si>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</si>
  <si>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</si>
  <si>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</si>
  <si>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</si>
  <si>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</si>
  <si>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</si>
  <si>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</si>
  <si>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</si>
  <si>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</si>
  <si>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</si>
  <si>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</si>
  <si>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</si>
  <si>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</si>
  <si>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</si>
  <si>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</si>
  <si>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</si>
  <si>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</si>
  <si>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</si>
  <si>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</si>
  <si>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</si>
  <si>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</si>
  <si>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</si>
  <si>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</si>
  <si>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</si>
  <si>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</si>
  <si>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</si>
  <si>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</si>
  <si>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</si>
  <si>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</si>
  <si>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</si>
  <si>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</si>
  <si>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</si>
  <si>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</si>
  <si>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</si>
  <si>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</si>
  <si>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</si>
  <si>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</si>
  <si>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</si>
  <si>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</si>
  <si>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</si>
  <si>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</si>
  <si>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</si>
  <si>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</si>
  <si>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</si>
  <si>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</si>
  <si>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</si>
  <si>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</si>
  <si>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</si>
  <si>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</si>
  <si>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</si>
  <si>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</si>
  <si>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</si>
  <si>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</si>
  <si>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</si>
  <si>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</si>
  <si>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</si>
  <si>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</si>
  <si>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</si>
  <si>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</si>
  <si>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</si>
  <si>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</si>
  <si>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</si>
  <si>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</si>
  <si>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</si>
  <si>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</si>
  <si>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</si>
  <si>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</si>
  <si>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</si>
  <si>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</si>
  <si>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</si>
  <si>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</si>
  <si>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</si>
  <si>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</si>
  <si>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</si>
  <si>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</si>
  <si>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</si>
  <si>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</si>
  <si>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</si>
  <si>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</si>
  <si>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</si>
  <si>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</si>
  <si>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</si>
  <si>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</si>
  <si>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</si>
  <si>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</si>
  <si>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</si>
  <si>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</si>
  <si>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</si>
  <si>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</si>
  <si>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</si>
  <si>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</si>
  <si>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</si>
  <si>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</si>
  <si>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</si>
  <si>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</si>
  <si>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</si>
  <si>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</si>
  <si>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</si>
  <si>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</si>
  <si>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</si>
  <si>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</si>
  <si>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</si>
  <si>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</si>
  <si>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</si>
  <si>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</si>
  <si>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</si>
  <si>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</si>
  <si>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</si>
  <si>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</si>
  <si>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</si>
  <si>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</si>
  <si>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</si>
  <si>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</si>
  <si>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</si>
  <si>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</si>
  <si>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</si>
  <si>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</si>
  <si>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</si>
  <si>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</si>
  <si>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</si>
  <si>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</si>
  <si>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</si>
  <si>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</si>
  <si>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</si>
  <si>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</si>
  <si>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</si>
  <si>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</si>
  <si>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</si>
  <si>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</si>
  <si>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</si>
  <si>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</si>
  <si>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</si>
  <si>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</si>
  <si>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</si>
  <si>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</si>
  <si>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</si>
  <si>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</si>
  <si>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</si>
  <si>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</si>
  <si>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</si>
  <si>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</si>
  <si>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</si>
  <si>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</si>
  <si>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</si>
  <si>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</si>
  <si>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</si>
  <si>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</si>
  <si>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</si>
  <si>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</si>
  <si>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</si>
  <si>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</si>
  <si>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</si>
  <si>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</si>
  <si>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</si>
  <si>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</si>
  <si>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</si>
  <si>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</si>
  <si>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</si>
  <si>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</si>
  <si>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</si>
  <si>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</si>
  <si>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</si>
  <si>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</si>
  <si>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</si>
  <si>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</si>
  <si>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</si>
  <si>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</si>
  <si>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</si>
  <si>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</si>
  <si>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</si>
  <si>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</si>
  <si>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</si>
  <si>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</si>
  <si>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</si>
  <si>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</si>
  <si>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</si>
  <si>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</si>
  <si>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</si>
  <si>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</si>
  <si>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</si>
  <si>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</si>
  <si>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</si>
  <si>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</si>
  <si>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</si>
  <si>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</si>
  <si>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</si>
  <si>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</si>
  <si>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</si>
  <si>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</si>
  <si>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</si>
  <si>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</si>
  <si>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</si>
  <si>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</si>
  <si>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</si>
  <si>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</si>
  <si>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</si>
  <si>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</si>
  <si>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</si>
  <si>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</si>
  <si>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</si>
  <si>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</si>
  <si>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</si>
  <si>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</si>
  <si>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</si>
  <si>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</si>
  <si>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</si>
  <si>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</si>
  <si>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</si>
  <si>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</si>
  <si>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</si>
  <si>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</si>
  <si>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</si>
  <si>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</si>
  <si>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</si>
  <si>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</si>
  <si>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</si>
  <si>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</si>
  <si>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</si>
  <si>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</si>
  <si>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</si>
  <si>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</si>
  <si>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</si>
  <si>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</si>
  <si>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</si>
  <si>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</si>
  <si>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</si>
  <si>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</si>
  <si>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</si>
  <si>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</si>
  <si>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</si>
  <si>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</si>
  <si>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</si>
  <si>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</si>
  <si>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</si>
  <si>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</si>
  <si>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</si>
  <si>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</si>
  <si>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</si>
  <si>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</si>
  <si>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</si>
  <si>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</si>
  <si>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</si>
  <si>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</si>
  <si>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</si>
  <si>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</si>
  <si>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</si>
  <si>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</si>
  <si>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</si>
  <si>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</si>
  <si>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</si>
  <si>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</si>
  <si>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</si>
  <si>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</si>
  <si>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</si>
  <si>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</si>
  <si>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</si>
  <si>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</si>
  <si>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</si>
  <si>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</si>
  <si>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</si>
  <si>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</si>
  <si>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</si>
  <si>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</si>
  <si>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</si>
  <si>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</si>
  <si>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</si>
  <si>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</si>
  <si>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</si>
  <si>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</si>
  <si>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</si>
  <si>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</si>
  <si>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</si>
  <si>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</si>
  <si>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</si>
  <si>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</si>
  <si>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</si>
  <si>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</si>
  <si>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</si>
  <si>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</si>
  <si>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</si>
  <si>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</si>
  <si>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</si>
  <si>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</si>
  <si>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</si>
  <si>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</si>
  <si>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</si>
  <si>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</si>
  <si>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</si>
  <si>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</si>
  <si>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</si>
  <si>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</si>
  <si>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</si>
  <si>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</si>
  <si>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</si>
  <si>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</si>
  <si>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</si>
  <si>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</si>
  <si>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</si>
  <si>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</si>
  <si>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</si>
  <si>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</si>
  <si>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</si>
  <si>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</si>
  <si>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</si>
  <si>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</si>
  <si>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</si>
  <si>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</si>
  <si>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</si>
  <si>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</si>
  <si>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</si>
  <si>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</si>
  <si>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</si>
  <si>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</si>
  <si>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</si>
  <si>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</si>
  <si>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</si>
  <si>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</si>
  <si>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</si>
  <si>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</si>
  <si>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</si>
  <si>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</si>
  <si>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</si>
  <si>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</si>
  <si>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</si>
  <si>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</si>
  <si>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</si>
  <si>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</si>
  <si>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</si>
  <si>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</si>
  <si>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</si>
  <si>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</si>
  <si>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</si>
  <si>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</si>
  <si>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</si>
  <si>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</si>
  <si>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</si>
  <si>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</si>
  <si>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</si>
  <si>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</si>
  <si>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</si>
  <si>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</si>
  <si>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</si>
  <si>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</si>
  <si>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</si>
  <si>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</si>
  <si>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</si>
  <si>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</si>
  <si>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</si>
  <si>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</si>
  <si>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</si>
  <si>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</si>
  <si>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</si>
  <si>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</si>
  <si>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</si>
  <si>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</si>
  <si>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</si>
  <si>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</si>
  <si>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</si>
  <si>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</si>
  <si>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</si>
  <si>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</si>
  <si>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</si>
  <si>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</si>
  <si>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</si>
  <si>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</si>
  <si>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</si>
  <si>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</si>
  <si>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</si>
  <si>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</si>
  <si>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</si>
  <si>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</si>
  <si>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</si>
  <si>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</si>
  <si>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</si>
  <si>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</si>
  <si>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</si>
  <si>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</si>
  <si>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</si>
  <si>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</si>
  <si>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</si>
  <si>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</si>
  <si>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</si>
  <si>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</si>
  <si>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</si>
  <si>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</si>
  <si>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</si>
  <si>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</si>
  <si>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</si>
  <si>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</si>
  <si>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</si>
  <si>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</si>
  <si>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</si>
  <si>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</si>
  <si>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</si>
  <si>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</si>
  <si>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</si>
  <si>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</si>
  <si>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</si>
  <si>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</si>
  <si>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</si>
  <si>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</si>
  <si>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</si>
  <si>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</si>
  <si>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</si>
  <si>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</si>
  <si>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</si>
  <si>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</si>
  <si>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</si>
  <si>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</si>
  <si>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</si>
  <si>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</si>
  <si>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</si>
  <si>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</si>
  <si>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</si>
  <si>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</si>
  <si>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</si>
  <si>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</si>
  <si>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</si>
  <si>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</si>
  <si>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</si>
  <si>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</si>
  <si>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</si>
  <si>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</si>
  <si>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</si>
  <si>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</si>
  <si>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</si>
  <si>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</si>
  <si>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</si>
  <si>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</si>
  <si>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</si>
  <si>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</si>
  <si>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</si>
  <si>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</si>
  <si>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</si>
  <si>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</si>
  <si>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</si>
  <si>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</si>
  <si>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</si>
  <si>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</si>
  <si>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</si>
  <si>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</si>
  <si>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</si>
  <si>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</si>
  <si>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</si>
  <si>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</si>
  <si>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</si>
  <si>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</si>
  <si>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</si>
  <si>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</si>
  <si>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</si>
  <si>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</si>
  <si>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</si>
  <si>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</si>
  <si>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</si>
  <si>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</si>
  <si>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</si>
  <si>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</si>
  <si>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</si>
  <si>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</si>
  <si>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</si>
  <si>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</si>
  <si>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</si>
  <si>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</si>
  <si>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</si>
  <si>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</si>
  <si>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</si>
  <si>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</si>
  <si>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</si>
  <si>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</si>
  <si>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</si>
  <si>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</si>
  <si>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</si>
  <si>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</si>
  <si>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</si>
  <si>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</si>
  <si>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</si>
  <si>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</si>
  <si>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</si>
  <si>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</si>
  <si>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</si>
  <si>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</si>
  <si>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</si>
  <si>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</si>
  <si>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</si>
  <si>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</si>
  <si>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</si>
  <si>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</si>
  <si>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</si>
  <si>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</si>
  <si>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</si>
  <si>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</si>
  <si>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</si>
  <si>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</si>
  <si>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</si>
  <si>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</si>
  <si>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</si>
  <si>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</si>
  <si>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</si>
  <si>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</si>
  <si>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</si>
  <si>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</si>
  <si>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</si>
  <si>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</si>
  <si>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</si>
  <si>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</si>
  <si>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</si>
  <si>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</si>
  <si>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</si>
  <si>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</si>
  <si>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</si>
  <si>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</si>
  <si>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</si>
  <si>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</si>
  <si>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</si>
  <si>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</si>
  <si>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</si>
  <si>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</si>
  <si>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</si>
  <si>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</si>
  <si>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</si>
  <si>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</si>
  <si>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</si>
  <si>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</si>
  <si>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</si>
  <si>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</si>
  <si>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</si>
  <si>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</si>
  <si>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</si>
  <si>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</si>
  <si>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</si>
  <si>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</si>
  <si>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</si>
  <si>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</si>
  <si>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</si>
  <si>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</si>
  <si>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</si>
  <si>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</si>
  <si>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</si>
  <si>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</si>
  <si>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</si>
  <si>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</si>
  <si>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</si>
  <si>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</si>
  <si>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</si>
  <si>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</si>
  <si>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</si>
  <si>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</si>
  <si>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</si>
  <si>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</si>
  <si>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</si>
  <si>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</si>
  <si>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</si>
  <si>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</si>
  <si>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</si>
  <si>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</si>
  <si>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</si>
  <si>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</si>
  <si>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</si>
  <si>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</si>
  <si>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</si>
  <si>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</si>
  <si>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</si>
  <si>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</si>
  <si>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</si>
  <si>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</si>
  <si>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</si>
  <si>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</si>
  <si>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</si>
  <si>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</si>
  <si>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</si>
  <si>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</si>
  <si>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</si>
  <si>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</si>
  <si>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</si>
  <si>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</si>
  <si>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</si>
  <si>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</si>
  <si>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</si>
  <si>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</si>
  <si>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</si>
  <si>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</si>
  <si>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</si>
  <si>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</si>
  <si>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</si>
  <si>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</si>
  <si>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</si>
  <si>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</si>
  <si>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</si>
  <si>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</si>
  <si>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</si>
  <si>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</si>
  <si>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</si>
  <si>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</si>
  <si>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</si>
  <si>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</si>
  <si>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</si>
  <si>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</si>
  <si>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</si>
  <si>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</si>
  <si>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</si>
  <si>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</si>
  <si>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</si>
  <si>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</si>
  <si>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</si>
  <si>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</si>
  <si>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</si>
  <si>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</si>
  <si>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</si>
  <si>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</si>
  <si>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</si>
  <si>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</si>
  <si>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</si>
  <si>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</si>
  <si>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</si>
  <si>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</si>
  <si>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</si>
  <si>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</si>
  <si>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</si>
  <si>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</si>
  <si>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</si>
  <si>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</si>
  <si>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</si>
  <si>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</si>
  <si>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</si>
  <si>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</si>
  <si>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</si>
  <si>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</si>
  <si>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</si>
  <si>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</si>
  <si>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</si>
  <si>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</si>
  <si>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</si>
  <si>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</si>
  <si>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</si>
  <si>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</si>
  <si>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</si>
  <si>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</si>
  <si>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</si>
  <si>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</si>
  <si>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</si>
  <si>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</si>
  <si>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</si>
  <si>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</si>
  <si>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</si>
  <si>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</si>
  <si>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</si>
  <si>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</si>
  <si>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</si>
  <si>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</si>
  <si>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</si>
  <si>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</si>
  <si>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</si>
  <si>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</si>
  <si>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</si>
  <si>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</si>
  <si>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</si>
  <si>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</si>
  <si>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</si>
  <si>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</si>
  <si>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</si>
  <si>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</si>
  <si>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</si>
  <si>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</si>
  <si>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</si>
  <si>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</si>
  <si>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</si>
  <si>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</si>
  <si>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</si>
  <si>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</si>
  <si>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</si>
  <si>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</si>
  <si>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</si>
  <si>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</si>
  <si>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</si>
  <si>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</si>
  <si>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</si>
  <si>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</si>
  <si>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</si>
  <si>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</si>
  <si>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</si>
  <si>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</si>
  <si>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</si>
  <si>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</si>
  <si>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</si>
  <si>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</si>
  <si>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</si>
  <si>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</si>
  <si>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</si>
  <si>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</si>
  <si>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</si>
  <si>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</si>
  <si>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</si>
  <si>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</si>
  <si>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</si>
  <si>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</si>
  <si>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</si>
  <si>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</si>
  <si>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</si>
  <si>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</si>
  <si>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</si>
  <si>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</si>
  <si>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</si>
  <si>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</si>
  <si>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</si>
  <si>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</si>
  <si>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</si>
  <si>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</si>
  <si>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</si>
  <si>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</si>
  <si>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</si>
  <si>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</si>
  <si>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</si>
  <si>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</si>
  <si>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</si>
  <si>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</si>
  <si>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</si>
  <si>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</si>
  <si>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</si>
  <si>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</si>
  <si>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</si>
  <si>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</si>
  <si>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</si>
  <si>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</si>
  <si>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</si>
  <si>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</si>
  <si>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</si>
  <si>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</si>
  <si>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</si>
  <si>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</si>
  <si>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</si>
  <si>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</si>
  <si>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</si>
  <si>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</si>
  <si>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</si>
  <si>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</si>
  <si>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</si>
  <si>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</si>
  <si>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</si>
  <si>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</si>
  <si>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</si>
  <si>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</si>
  <si>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</si>
  <si>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</si>
  <si>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</si>
  <si>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</si>
  <si>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</si>
  <si>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</si>
  <si>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</si>
  <si>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</si>
  <si>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</si>
  <si>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</si>
  <si>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</si>
  <si>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</si>
  <si>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</si>
  <si>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</si>
  <si>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</si>
  <si>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</si>
  <si>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</si>
  <si>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</si>
  <si>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</si>
  <si>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</si>
  <si>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</si>
  <si>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</si>
  <si>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</si>
  <si>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</si>
  <si>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</si>
  <si>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</si>
  <si>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</si>
  <si>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</si>
  <si>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</si>
  <si>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</si>
  <si>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</si>
  <si>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</si>
  <si>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</si>
  <si>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</si>
  <si>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</si>
  <si>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</si>
  <si>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</si>
  <si>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</si>
  <si>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</si>
  <si>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</si>
  <si>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</si>
  <si>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</si>
  <si>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</si>
  <si>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</si>
  <si>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</si>
  <si>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</si>
  <si>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</si>
  <si>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</si>
  <si>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</si>
  <si>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</si>
  <si>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</si>
  <si>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</si>
  <si>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</si>
  <si>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</si>
  <si>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</si>
  <si>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</si>
  <si>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</si>
  <si>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</si>
  <si>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</si>
  <si>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</si>
  <si>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</si>
  <si>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</si>
  <si>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</si>
  <si>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</si>
  <si>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</si>
  <si>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</si>
  <si>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</si>
  <si>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</si>
  <si>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</si>
  <si>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</si>
  <si>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</si>
  <si>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</si>
  <si>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</si>
  <si>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</si>
  <si>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</si>
  <si>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</si>
  <si>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</si>
  <si>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</si>
  <si>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</si>
  <si>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</si>
  <si>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</si>
  <si>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</si>
  <si>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</si>
  <si>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</si>
  <si>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</si>
  <si>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</si>
  <si>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</si>
  <si>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</si>
  <si>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</si>
  <si>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</si>
  <si>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</si>
  <si>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</si>
  <si>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</si>
  <si>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</si>
  <si>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</si>
  <si>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</si>
  <si>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</si>
  <si>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</si>
  <si>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</si>
  <si>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</si>
  <si>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</si>
  <si>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</si>
  <si>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</si>
  <si>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</si>
  <si>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</si>
  <si>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</si>
  <si>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</si>
  <si>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</si>
  <si>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</si>
  <si>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</si>
  <si>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</si>
  <si>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</si>
  <si>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</si>
  <si>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</si>
  <si>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</si>
  <si>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</si>
  <si>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</si>
  <si>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</si>
  <si>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</si>
  <si>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</si>
  <si>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</si>
  <si>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</si>
  <si>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</si>
  <si>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</si>
  <si>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</si>
  <si>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</si>
  <si>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</si>
  <si>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</si>
  <si>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</si>
  <si>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</si>
  <si>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</si>
  <si>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</si>
  <si>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</si>
  <si>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</si>
  <si>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</si>
  <si>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</si>
  <si>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</si>
  <si>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</si>
  <si>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</si>
  <si>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</si>
  <si>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</si>
  <si>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</si>
  <si>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</si>
  <si>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</si>
  <si>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</si>
  <si>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</si>
  <si>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</si>
  <si>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</si>
  <si>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</si>
  <si>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</si>
  <si>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</si>
  <si>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</si>
  <si>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</si>
  <si>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</si>
  <si>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</si>
  <si>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</si>
  <si>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</si>
  <si>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</si>
  <si>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</si>
  <si>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</si>
  <si>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</si>
  <si>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</si>
  <si>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</si>
  <si>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</si>
  <si>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</si>
  <si>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</si>
  <si>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</si>
  <si>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</si>
  <si>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</si>
  <si>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</si>
  <si>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</si>
  <si>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</si>
  <si>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</si>
  <si>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</si>
  <si>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</si>
  <si>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</si>
  <si>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</si>
  <si>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</si>
  <si>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</si>
  <si>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</si>
  <si>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</si>
  <si>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</si>
  <si>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</si>
  <si>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</si>
  <si>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</si>
  <si>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</si>
  <si>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</si>
  <si>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</si>
  <si>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</si>
  <si>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</si>
  <si>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</si>
  <si>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</si>
  <si>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</si>
  <si>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</si>
  <si>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</si>
  <si>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</si>
  <si>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</si>
  <si>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</si>
  <si>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</si>
  <si>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</si>
  <si>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</si>
  <si>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</si>
  <si>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</si>
  <si>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</si>
  <si>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</si>
  <si>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</si>
  <si>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</si>
  <si>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</si>
  <si>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</si>
  <si>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</si>
  <si>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</si>
  <si>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</si>
  <si>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</si>
  <si>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</si>
  <si>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</si>
  <si>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</si>
  <si>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</si>
  <si>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</si>
  <si>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</si>
  <si>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</si>
  <si>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</si>
  <si>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</si>
  <si>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</si>
  <si>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</si>
  <si>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</si>
  <si>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</si>
  <si>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</si>
  <si>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</si>
  <si>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</si>
  <si>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</si>
  <si>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</si>
  <si>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</si>
  <si>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</si>
  <si>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</si>
  <si>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</si>
  <si>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</si>
  <si>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</si>
  <si>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</si>
  <si>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</si>
  <si>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</si>
  <si>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</si>
  <si>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</si>
  <si>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</si>
  <si>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</si>
  <si>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</si>
  <si>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</si>
  <si>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</si>
  <si>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</si>
  <si>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</si>
  <si>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</si>
  <si>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</si>
  <si>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</si>
  <si>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</si>
  <si>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</si>
  <si>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</si>
  <si>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</si>
  <si>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</si>
  <si>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</si>
  <si>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</si>
  <si>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</si>
  <si>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</si>
  <si>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</si>
  <si>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</si>
  <si>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</si>
  <si>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</si>
  <si>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</si>
  <si>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</si>
  <si>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</si>
  <si>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</si>
  <si>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</si>
  <si>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</si>
  <si>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</si>
  <si>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</si>
  <si>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</si>
  <si>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</si>
  <si>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</si>
  <si>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</si>
  <si>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</si>
  <si>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</si>
  <si>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</si>
  <si>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</si>
  <si>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</si>
  <si>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</si>
  <si>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</si>
  <si>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</si>
  <si>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</si>
  <si>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</si>
  <si>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</si>
  <si>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</si>
  <si>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</si>
  <si>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</si>
  <si>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</si>
  <si>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</si>
  <si>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</si>
  <si>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</si>
  <si>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</si>
  <si>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</si>
  <si>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</si>
  <si>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</si>
  <si>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</si>
  <si>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</si>
  <si>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</si>
  <si>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</si>
  <si>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</si>
  <si>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</si>
  <si>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</si>
  <si>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</si>
  <si>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</si>
  <si>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</si>
  <si>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</si>
  <si>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</si>
  <si>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</si>
  <si>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</si>
  <si>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</si>
  <si>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</si>
  <si>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</si>
  <si>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</si>
  <si>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</si>
  <si>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</si>
  <si>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</si>
  <si>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</si>
  <si>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</si>
  <si>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</si>
  <si>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</si>
  <si>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</si>
  <si>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</si>
  <si>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</si>
  <si>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</si>
  <si>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</si>
  <si>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</si>
  <si>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</si>
  <si>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</si>
  <si>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</si>
  <si>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</si>
  <si>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</si>
  <si>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</si>
  <si>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</si>
  <si>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</si>
  <si>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</si>
  <si>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</si>
  <si>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</si>
  <si>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</si>
  <si>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</si>
  <si>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</si>
  <si>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</si>
  <si>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</si>
  <si>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</si>
  <si>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</si>
  <si>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</si>
  <si>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</si>
  <si>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</si>
  <si>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</si>
  <si>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</si>
  <si>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</si>
  <si>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</si>
  <si>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</si>
  <si>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</si>
  <si>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</si>
  <si>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</si>
  <si>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</si>
  <si>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</si>
  <si>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</si>
  <si>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</si>
  <si>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</si>
  <si>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</si>
  <si>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</si>
  <si>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</si>
  <si>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</si>
  <si>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</si>
  <si>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</si>
  <si>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</si>
  <si>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</si>
  <si>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</si>
  <si>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</si>
  <si>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</si>
  <si>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</si>
  <si>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</si>
  <si>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</si>
  <si>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</si>
  <si>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</si>
  <si>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</si>
  <si>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</si>
  <si>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</si>
  <si>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</si>
  <si>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</si>
  <si>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</si>
  <si>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</si>
  <si>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</si>
  <si>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</si>
  <si>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</si>
  <si>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</si>
  <si>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</si>
  <si>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</si>
  <si>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</si>
  <si>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</si>
  <si>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</si>
  <si>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</si>
  <si>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</si>
  <si>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</si>
  <si>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</si>
  <si>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</si>
  <si>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</si>
  <si>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</si>
  <si>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</si>
  <si>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</si>
  <si>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</si>
  <si>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</si>
  <si>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</si>
  <si>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</si>
  <si>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</si>
  <si>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</si>
  <si>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</si>
  <si>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</si>
  <si>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</si>
  <si>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</si>
  <si>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</si>
  <si>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</si>
  <si>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</si>
  <si>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</si>
  <si>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</si>
  <si>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</si>
  <si>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</si>
  <si>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</si>
  <si>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</si>
  <si>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</si>
  <si>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</si>
  <si>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</si>
  <si>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</si>
  <si>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</si>
  <si>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</si>
  <si>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</si>
  <si>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</si>
  <si>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</si>
  <si>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</si>
  <si>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</si>
  <si>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</si>
  <si>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</si>
  <si>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</si>
  <si>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</si>
  <si>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</si>
  <si>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</si>
  <si>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</si>
  <si>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</si>
  <si>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</si>
  <si>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</si>
  <si>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</si>
  <si>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</si>
  <si>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</si>
  <si>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</si>
  <si>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</si>
  <si>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</si>
  <si>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</si>
  <si>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</si>
  <si>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</si>
  <si>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</si>
  <si>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</si>
  <si>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</si>
  <si>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</si>
  <si>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</si>
  <si>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</si>
  <si>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</si>
  <si>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</si>
  <si>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</si>
  <si>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</si>
  <si>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</si>
  <si>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</si>
  <si>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</si>
  <si>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</si>
  <si>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</si>
  <si>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</si>
  <si>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</si>
  <si>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</si>
  <si>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</si>
  <si>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</si>
  <si>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</si>
  <si>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</si>
  <si>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</si>
  <si>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</si>
  <si>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</si>
  <si>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</si>
  <si>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</si>
  <si>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</si>
  <si>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</si>
  <si>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</si>
  <si>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</si>
  <si>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</si>
  <si>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</si>
  <si>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</si>
  <si>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</si>
  <si>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</si>
  <si>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</si>
  <si>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</si>
  <si>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</si>
  <si>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</si>
  <si>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</si>
  <si>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</si>
  <si>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</si>
  <si>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</si>
  <si>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</si>
  <si>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</si>
  <si>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</si>
  <si>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</si>
  <si>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</si>
  <si>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</si>
  <si>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</si>
  <si>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</si>
  <si>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</si>
  <si>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</si>
  <si>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</si>
  <si>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</si>
  <si>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</si>
  <si>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</si>
  <si>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</si>
  <si>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</si>
  <si>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</si>
  <si>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</si>
  <si>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</si>
  <si>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</si>
  <si>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</si>
  <si>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</si>
  <si>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</si>
  <si>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</si>
  <si>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</si>
  <si>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</si>
  <si>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</si>
  <si>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</si>
  <si>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</si>
  <si>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</si>
  <si>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</si>
  <si>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</si>
  <si>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</si>
  <si>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</si>
  <si>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</si>
  <si>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</si>
  <si>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</si>
  <si>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</si>
  <si>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</si>
  <si>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</si>
  <si>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</si>
  <si>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</si>
  <si>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</si>
  <si>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</si>
  <si>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</si>
  <si>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</si>
  <si>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</si>
  <si>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</si>
  <si>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</si>
  <si>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</si>
  <si>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</si>
  <si>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</si>
  <si>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</si>
  <si>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</si>
  <si>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</si>
  <si>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</si>
  <si>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</si>
  <si>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</si>
  <si>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</si>
  <si>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</si>
  <si>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</si>
  <si>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</si>
  <si>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</si>
  <si>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</si>
  <si>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</si>
  <si>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</si>
  <si>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</si>
  <si>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</si>
  <si>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</si>
  <si>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</si>
  <si>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</si>
  <si>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</si>
  <si>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</si>
  <si>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</si>
  <si>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</si>
  <si>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</si>
  <si>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</si>
  <si>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</si>
  <si>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</si>
  <si>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</si>
  <si>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</si>
  <si>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</si>
  <si>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</si>
  <si>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</si>
  <si>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</si>
  <si>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</si>
  <si>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</si>
  <si>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</si>
  <si>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</si>
  <si>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</si>
  <si>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</si>
  <si>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</si>
  <si>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</si>
  <si>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</si>
  <si>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</si>
  <si>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</si>
  <si>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</si>
  <si>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</si>
  <si>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</si>
  <si>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</si>
  <si>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</si>
  <si>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</si>
  <si>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</si>
  <si>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</si>
  <si>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</si>
  <si>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</si>
  <si>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</si>
  <si>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</si>
  <si>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</si>
  <si>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</si>
  <si>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</si>
  <si>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</si>
  <si>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</si>
  <si>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</si>
  <si>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</si>
  <si>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</si>
  <si>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</si>
  <si>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</si>
  <si>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</si>
  <si>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</si>
  <si>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</si>
  <si>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</si>
  <si>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</si>
  <si>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</si>
  <si>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</si>
  <si>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</si>
  <si>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</si>
  <si>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</si>
  <si>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</si>
  <si>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</si>
  <si>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</si>
  <si>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</si>
  <si>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</si>
  <si>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</si>
  <si>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</si>
  <si>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</si>
  <si>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</si>
  <si>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</si>
  <si>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</si>
  <si>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</si>
  <si>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</si>
  <si>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</si>
  <si>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</si>
  <si>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</si>
  <si>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</si>
  <si>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</si>
  <si>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</si>
  <si>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</si>
  <si>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</si>
  <si>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</si>
  <si>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</si>
  <si>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</si>
  <si>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</si>
  <si>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</si>
  <si>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</si>
  <si>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</si>
  <si>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</si>
  <si>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</si>
  <si>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</si>
  <si>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</si>
  <si>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</si>
  <si>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</si>
  <si>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</si>
  <si>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</si>
  <si>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</si>
  <si>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</si>
  <si>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</si>
  <si>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</si>
  <si>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</si>
  <si>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</si>
  <si>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</si>
  <si>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</si>
  <si>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</si>
  <si>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</si>
  <si>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</si>
  <si>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</si>
  <si>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</si>
  <si>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</si>
  <si>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</si>
  <si>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</si>
  <si>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</si>
  <si>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</si>
  <si>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</si>
  <si>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</si>
  <si>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</si>
  <si>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</si>
  <si>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</si>
  <si>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</si>
  <si>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</si>
  <si>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</si>
  <si>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</si>
  <si>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</si>
  <si>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</si>
  <si>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</si>
  <si>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</si>
  <si>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</si>
  <si>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</si>
  <si>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</si>
  <si>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</si>
  <si>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</si>
  <si>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</si>
  <si>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</si>
  <si>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</si>
  <si>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</si>
  <si>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</si>
  <si>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</si>
  <si>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</si>
  <si>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</si>
  <si>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</si>
  <si>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</si>
  <si>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</si>
  <si>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</si>
  <si>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</si>
  <si>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</si>
  <si>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</si>
  <si>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</si>
  <si>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</si>
  <si>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</si>
  <si>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</si>
  <si>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</si>
  <si>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</si>
  <si>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</si>
  <si>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</si>
  <si>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</si>
  <si>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</si>
  <si>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</si>
  <si>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</si>
  <si>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</si>
  <si>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</si>
  <si>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</si>
  <si>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</si>
  <si>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</si>
  <si>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</si>
  <si>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</si>
  <si>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</si>
  <si>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</si>
  <si>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</si>
  <si>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</si>
  <si>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</si>
  <si>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</si>
  <si>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</si>
  <si>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</si>
  <si>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</si>
  <si>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</si>
  <si>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</si>
  <si>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</si>
  <si>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</si>
  <si>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</si>
  <si>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</si>
  <si>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</si>
  <si>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</si>
  <si>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</si>
  <si>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</si>
  <si>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</si>
  <si>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</si>
  <si>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</si>
  <si>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</si>
  <si>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</si>
  <si>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</si>
  <si>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</si>
  <si>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</si>
  <si>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</si>
  <si>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</si>
  <si>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</si>
  <si>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</si>
  <si>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</si>
  <si>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</si>
  <si>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</si>
  <si>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</si>
  <si>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</si>
  <si>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</si>
  <si>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</si>
  <si>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</si>
  <si>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</si>
  <si>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</si>
  <si>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</si>
  <si>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</si>
  <si>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</si>
  <si>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</si>
  <si>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</si>
  <si>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</si>
  <si>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</si>
  <si>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</si>
  <si>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</si>
  <si>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</si>
  <si>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</si>
  <si>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</si>
  <si>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</si>
  <si>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</si>
  <si>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</si>
  <si>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</si>
  <si>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</si>
  <si>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</si>
  <si>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</si>
  <si>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</si>
  <si>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</si>
  <si>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</si>
  <si>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</si>
  <si>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</si>
  <si>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</si>
  <si>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</si>
  <si>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</si>
  <si>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</si>
  <si>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</si>
  <si>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</si>
  <si>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</si>
  <si>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</si>
  <si>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</si>
  <si>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</si>
  <si>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</si>
  <si>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</si>
  <si>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</si>
  <si>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</si>
  <si>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</si>
  <si>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</si>
  <si>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</si>
  <si>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</si>
  <si>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</si>
  <si>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</si>
  <si>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</si>
  <si>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</si>
  <si>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</si>
  <si>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</si>
  <si>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</si>
  <si>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</si>
  <si>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</si>
  <si>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</si>
  <si>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</si>
  <si>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</si>
  <si>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</si>
  <si>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</si>
  <si>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</si>
  <si>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</si>
  <si>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</si>
  <si>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</si>
  <si>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</si>
  <si>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</si>
  <si>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</si>
  <si>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</si>
  <si>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</si>
  <si>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</si>
  <si>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</si>
  <si>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</si>
  <si>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</si>
  <si>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</si>
  <si>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</si>
  <si>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</si>
  <si>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</si>
  <si>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</si>
  <si>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</si>
  <si>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</si>
  <si>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</si>
  <si>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</si>
  <si>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</si>
  <si>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</si>
  <si>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</si>
  <si>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</si>
  <si>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</si>
  <si>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</si>
  <si>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</si>
  <si>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</si>
  <si>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</si>
  <si>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</si>
  <si>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</si>
  <si>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</si>
  <si>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</si>
  <si>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</si>
  <si>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</si>
  <si>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</si>
  <si>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</si>
  <si>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</si>
  <si>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</si>
  <si>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</si>
  <si>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</si>
  <si>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</si>
  <si>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</si>
  <si>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</si>
  <si>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</si>
  <si>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</si>
  <si>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</si>
  <si>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</si>
  <si>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</si>
  <si>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</si>
  <si>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</si>
  <si>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</si>
  <si>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</si>
  <si>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</si>
  <si>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</si>
  <si>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</si>
  <si>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</si>
  <si>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</si>
  <si>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</si>
  <si>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</si>
  <si>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</si>
  <si>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</si>
  <si>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</si>
  <si>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</si>
  <si>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</si>
  <si>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</si>
  <si>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</si>
  <si>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</si>
  <si>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</si>
  <si>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</si>
  <si>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</si>
  <si>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</si>
  <si>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</si>
  <si>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</si>
  <si>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</si>
  <si>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</si>
  <si>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</si>
  <si>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</si>
  <si>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</si>
  <si>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</si>
  <si>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</si>
  <si>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</si>
  <si>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</si>
  <si>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</si>
  <si>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</si>
  <si>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</si>
  <si>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</si>
  <si>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</si>
  <si>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</si>
  <si>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</si>
  <si>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</si>
  <si>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</si>
  <si>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</si>
  <si>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</si>
  <si>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</si>
  <si>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</si>
  <si>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</si>
  <si>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</si>
  <si>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</si>
  <si>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</si>
  <si>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</si>
  <si>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</si>
  <si>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</si>
  <si>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</si>
  <si>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</si>
  <si>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</si>
  <si>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</si>
  <si>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</si>
  <si>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</si>
  <si>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</si>
  <si>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</si>
  <si>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</si>
  <si>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</si>
  <si>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</si>
  <si>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</si>
  <si>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</si>
  <si>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</si>
  <si>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</si>
  <si>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</si>
  <si>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</si>
  <si>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</si>
  <si>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</si>
  <si>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</si>
  <si>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</si>
  <si>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</si>
  <si>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</si>
  <si>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</si>
  <si>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</si>
  <si>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</si>
  <si>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</si>
  <si>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</si>
  <si>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</si>
  <si>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</si>
  <si>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</si>
  <si>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</si>
  <si>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</si>
  <si>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</si>
  <si>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</si>
  <si>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</si>
  <si>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</si>
  <si>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</si>
  <si>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</si>
  <si>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</si>
  <si>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</si>
  <si>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</si>
  <si>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</si>
  <si>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</si>
  <si>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</si>
  <si>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</si>
  <si>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</si>
  <si>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</si>
  <si>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</si>
  <si>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</si>
  <si>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</si>
  <si>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</si>
  <si>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</si>
  <si>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</si>
  <si>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</si>
  <si>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</si>
  <si>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</si>
  <si>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</si>
  <si>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</si>
  <si>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</si>
  <si>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</si>
  <si>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</si>
  <si>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</si>
  <si>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</si>
  <si>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</si>
  <si>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</si>
  <si>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</si>
  <si>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</si>
  <si>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</si>
  <si>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</si>
  <si>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</si>
  <si>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</si>
  <si>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</si>
  <si>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</si>
  <si>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</si>
  <si>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</si>
  <si>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</si>
  <si>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</si>
  <si>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</si>
  <si>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</si>
  <si>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</si>
  <si>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</si>
  <si>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</si>
  <si>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</si>
  <si>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</si>
  <si>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</si>
  <si>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</si>
  <si>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</si>
  <si>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</si>
  <si>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</si>
  <si>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</si>
  <si>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</si>
  <si>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</si>
  <si>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</si>
  <si>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</si>
  <si>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</si>
  <si>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</si>
  <si>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</si>
  <si>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</si>
  <si>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</si>
  <si>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</si>
  <si>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</si>
  <si>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</si>
  <si>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</si>
  <si>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</si>
  <si>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</si>
  <si>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</si>
  <si>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</si>
  <si>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</si>
  <si>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</si>
  <si>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</si>
  <si>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</si>
  <si>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</si>
  <si>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</si>
  <si>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</si>
  <si>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</si>
  <si>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</si>
  <si>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</si>
  <si>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</si>
  <si>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</si>
  <si>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</si>
  <si>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</si>
  <si>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</si>
  <si>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</si>
  <si>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</si>
  <si>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</si>
  <si>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</si>
  <si>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</si>
  <si>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</si>
  <si>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</si>
  <si>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</si>
  <si>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</si>
  <si>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</si>
  <si>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</si>
  <si>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</si>
  <si>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</si>
  <si>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</si>
  <si>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</si>
  <si>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</si>
  <si>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</si>
  <si>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</si>
  <si>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</si>
  <si>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</si>
  <si>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</si>
  <si>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</si>
  <si>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</si>
  <si>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</si>
  <si>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</si>
  <si>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</si>
  <si>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</si>
  <si>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</si>
  <si>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</si>
  <si>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</si>
  <si>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</si>
  <si>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</si>
  <si>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</si>
  <si>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</si>
  <si>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</si>
  <si>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</si>
  <si>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</si>
  <si>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</si>
  <si>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</si>
  <si>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</si>
  <si>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</si>
  <si>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</si>
  <si>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</si>
  <si>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</si>
  <si>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</si>
  <si>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</si>
  <si>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</si>
  <si>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</si>
  <si>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</si>
  <si>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</si>
  <si>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</si>
  <si>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</si>
  <si>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</si>
  <si>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</si>
  <si>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</si>
  <si>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</si>
  <si>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</si>
  <si>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</si>
  <si>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</si>
  <si>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</si>
  <si>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</si>
  <si>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</si>
  <si>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</si>
  <si>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</si>
  <si>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</si>
  <si>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</si>
  <si>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</si>
  <si>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</si>
  <si>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</si>
  <si>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</si>
  <si>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</si>
  <si>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</si>
  <si>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</si>
  <si>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</si>
  <si>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</si>
  <si>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</si>
  <si>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</si>
  <si>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</si>
  <si>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</si>
  <si>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</si>
  <si>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</si>
  <si>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</si>
  <si>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</si>
  <si>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</si>
  <si>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</si>
  <si>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</si>
  <si>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</si>
  <si>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</si>
  <si>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</si>
  <si>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</si>
  <si>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</si>
  <si>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</si>
  <si>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</si>
  <si>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</si>
  <si>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</si>
  <si>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</si>
  <si>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</si>
  <si>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</si>
  <si>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</si>
  <si>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</si>
  <si>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</si>
  <si>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</si>
  <si>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</si>
  <si>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</si>
  <si>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</si>
  <si>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</si>
  <si>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</si>
  <si>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</si>
  <si>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</si>
  <si>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</si>
  <si>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</si>
  <si>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</si>
  <si>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</si>
  <si>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</si>
  <si>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</si>
  <si>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</si>
  <si>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</si>
  <si>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</si>
  <si>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</si>
  <si>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</si>
  <si>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</si>
  <si>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</si>
  <si>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</si>
  <si>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</si>
  <si>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</si>
  <si>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</si>
  <si>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</si>
  <si>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</si>
  <si>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</si>
  <si>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</si>
  <si>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</si>
  <si>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</si>
  <si>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</si>
  <si>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</si>
  <si>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</si>
  <si>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</si>
  <si>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</si>
  <si>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</si>
  <si>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</si>
  <si>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</si>
  <si>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</si>
  <si>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</si>
  <si>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</si>
  <si>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</si>
  <si>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</si>
  <si>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</si>
  <si>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</si>
  <si>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</si>
  <si>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</si>
  <si>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</si>
  <si>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</si>
  <si>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</si>
  <si>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</si>
  <si>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</si>
  <si>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</si>
  <si>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</si>
  <si>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</si>
  <si>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</si>
  <si>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</si>
  <si>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</si>
  <si>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</si>
  <si>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</si>
  <si>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</si>
  <si>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</si>
  <si>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</si>
  <si>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</si>
  <si>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</si>
  <si>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</si>
  <si>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</si>
  <si>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</si>
  <si>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</si>
  <si>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</si>
  <si>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</si>
  <si>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</si>
  <si>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</si>
  <si>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</si>
  <si>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</si>
  <si>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</si>
  <si>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</si>
  <si>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</si>
  <si>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</si>
  <si>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</si>
  <si>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</si>
  <si>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</si>
  <si>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</si>
  <si>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</si>
  <si>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</si>
  <si>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</si>
  <si>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</si>
  <si>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</si>
  <si>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</si>
  <si>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</si>
  <si>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</si>
  <si>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</si>
  <si>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</si>
  <si>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</si>
  <si>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</si>
  <si>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</si>
  <si>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</si>
  <si>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</si>
  <si>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</si>
  <si>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</si>
  <si>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</si>
  <si>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</si>
  <si>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</si>
  <si>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</si>
  <si>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</si>
  <si>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</si>
  <si>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</si>
  <si>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</si>
  <si>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</si>
  <si>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</si>
  <si>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</si>
  <si>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</si>
  <si>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</si>
  <si>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</si>
  <si>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</si>
  <si>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</si>
  <si>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</si>
  <si>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</si>
  <si>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</si>
  <si>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</si>
  <si>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</si>
  <si>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</si>
  <si>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</si>
  <si>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</si>
  <si>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</si>
  <si>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</si>
  <si>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</si>
  <si>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</si>
  <si>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</si>
  <si>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</si>
  <si>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</si>
  <si>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</si>
  <si>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</si>
  <si>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</si>
  <si>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</si>
  <si>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</si>
  <si>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</si>
  <si>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</si>
  <si>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</si>
  <si>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</si>
  <si>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</si>
  <si>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</si>
  <si>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</si>
  <si>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</si>
  <si>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</si>
  <si>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</si>
  <si>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</si>
  <si>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</si>
  <si>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</si>
  <si>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</si>
  <si>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</si>
  <si>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</si>
  <si>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</si>
  <si>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</si>
  <si>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</si>
  <si>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</si>
  <si>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</si>
  <si>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</si>
  <si>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</si>
  <si>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</si>
  <si>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</si>
  <si>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</si>
  <si>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</si>
  <si>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</si>
  <si>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</si>
  <si>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</si>
  <si>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</si>
  <si>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</si>
  <si>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</si>
  <si>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</si>
  <si>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</si>
  <si>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</si>
  <si>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</si>
  <si>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</si>
  <si>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</si>
  <si>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</si>
  <si>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</si>
  <si>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</si>
  <si>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</si>
  <si>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</si>
  <si>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</si>
  <si>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</si>
  <si>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</si>
  <si>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</si>
  <si>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</si>
  <si>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</si>
  <si>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</si>
  <si>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</si>
  <si>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</si>
  <si>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</si>
  <si>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</si>
  <si>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</si>
  <si>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</si>
  <si>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</si>
  <si>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</si>
  <si>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</si>
  <si>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</si>
  <si>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</si>
  <si>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</si>
  <si>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</si>
  <si>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</si>
  <si>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</si>
  <si>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</si>
  <si>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</si>
  <si>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</si>
  <si>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</si>
  <si>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</si>
  <si>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</si>
  <si>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</si>
  <si>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</si>
  <si>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</si>
  <si>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</si>
  <si>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</si>
  <si>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</si>
  <si>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</si>
  <si>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</si>
  <si>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</si>
  <si>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</si>
  <si>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</si>
  <si>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</si>
  <si>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</si>
  <si>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</si>
  <si>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</si>
  <si>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</si>
  <si>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</si>
  <si>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</si>
  <si>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</si>
  <si>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</si>
  <si>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</si>
  <si>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</si>
  <si>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</si>
  <si>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</si>
  <si>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</si>
  <si>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</si>
  <si>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</si>
  <si>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</si>
  <si>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</si>
  <si>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</si>
  <si>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</si>
  <si>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</si>
  <si>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</si>
  <si>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</si>
  <si>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</si>
  <si>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</si>
  <si>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</si>
  <si>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</si>
  <si>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</si>
  <si>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</si>
  <si>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</si>
  <si>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</si>
  <si>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</si>
  <si>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</si>
  <si>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</si>
  <si>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</si>
  <si>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</si>
  <si>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</si>
  <si>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</si>
  <si>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</si>
  <si>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</si>
  <si>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</si>
  <si>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</si>
  <si>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</si>
  <si>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</si>
  <si>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</si>
  <si>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</si>
  <si>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</si>
  <si>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</si>
  <si>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</si>
  <si>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</si>
  <si>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</si>
  <si>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</si>
  <si>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</si>
  <si>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</si>
  <si>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</si>
  <si>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</si>
  <si>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</si>
  <si>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</si>
  <si>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</si>
  <si>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</si>
  <si>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</si>
  <si>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</si>
  <si>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</si>
  <si>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</si>
  <si>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</si>
  <si>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</si>
  <si>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</si>
  <si>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</si>
  <si>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</si>
  <si>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</si>
  <si>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</si>
  <si>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</si>
  <si>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</si>
  <si>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</si>
  <si>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</si>
  <si>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</si>
  <si>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</si>
  <si>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</si>
  <si>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</si>
  <si>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</si>
  <si>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</si>
  <si>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</si>
  <si>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</si>
  <si>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</si>
  <si>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</si>
  <si>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</si>
  <si>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</si>
  <si>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</si>
  <si>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</si>
  <si>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</si>
  <si>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</si>
  <si>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</si>
  <si>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</si>
  <si>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</si>
  <si>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</si>
  <si>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</si>
  <si>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</si>
  <si>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</si>
  <si>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</si>
  <si>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</si>
  <si>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</si>
  <si>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</si>
  <si>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</si>
  <si>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</si>
  <si>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</si>
  <si>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</si>
  <si>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</si>
  <si>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</si>
  <si>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</si>
  <si>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</si>
  <si>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</si>
  <si>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</si>
  <si>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</si>
  <si>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</si>
  <si>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</si>
  <si>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</si>
  <si>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</si>
  <si>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</si>
  <si>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</si>
  <si>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</si>
  <si>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</si>
  <si>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</si>
  <si>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</si>
  <si>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</si>
  <si>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</si>
  <si>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</si>
  <si>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</si>
  <si>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</si>
  <si>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</si>
  <si>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</si>
  <si>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</si>
  <si>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</si>
  <si>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</si>
  <si>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</si>
  <si>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</si>
  <si>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</si>
  <si>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</si>
  <si>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</si>
  <si>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</si>
  <si>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</si>
  <si>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</si>
  <si>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</si>
  <si>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</si>
  <si>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</si>
  <si>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</si>
  <si>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</si>
  <si>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</si>
  <si>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</si>
  <si>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</si>
  <si>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</si>
  <si>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</si>
  <si>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</si>
  <si>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</si>
  <si>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</si>
  <si>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</si>
  <si>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</si>
  <si>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</si>
  <si>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</si>
  <si>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</si>
  <si>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</si>
  <si>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</si>
  <si>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</si>
  <si>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</si>
  <si>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</si>
  <si>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</si>
  <si>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</si>
  <si>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</si>
  <si>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</si>
  <si>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</si>
  <si>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</si>
  <si>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</si>
  <si>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</si>
  <si>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</si>
  <si>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</si>
  <si>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</si>
  <si>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</si>
  <si>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</si>
  <si>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</si>
  <si>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</si>
  <si>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</si>
  <si>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</si>
  <si>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</si>
  <si>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</si>
  <si>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</si>
  <si>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</si>
  <si>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</si>
  <si>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</si>
  <si>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</si>
  <si>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</si>
  <si>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</si>
  <si>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</si>
  <si>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</si>
  <si>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</si>
  <si>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</si>
  <si>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</si>
  <si>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</si>
  <si>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</si>
  <si>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</si>
  <si>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</si>
  <si>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</si>
  <si>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</si>
  <si>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</si>
  <si>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</si>
  <si>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</si>
  <si>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</si>
  <si>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</si>
  <si>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</si>
  <si>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</si>
  <si>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</si>
  <si>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</si>
  <si>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</si>
  <si>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</si>
  <si>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</si>
  <si>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</si>
  <si>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</si>
  <si>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</si>
  <si>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</si>
  <si>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</si>
  <si>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</si>
  <si>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</si>
  <si>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</si>
  <si>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</si>
  <si>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</si>
  <si>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</si>
  <si>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</si>
  <si>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</si>
  <si>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</si>
  <si>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</si>
  <si>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</si>
  <si>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</si>
  <si>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</si>
  <si>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</si>
  <si>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</si>
  <si>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</si>
  <si>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</si>
  <si>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</si>
  <si>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</si>
  <si>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</si>
  <si>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</si>
  <si>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</si>
  <si>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</si>
  <si>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</si>
  <si>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</si>
  <si>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</si>
  <si>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</si>
  <si>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</si>
  <si>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</si>
  <si>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</si>
  <si>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</si>
  <si>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</si>
  <si>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</si>
  <si>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</si>
  <si>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</si>
  <si>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</si>
  <si>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</si>
  <si>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</si>
  <si>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</si>
  <si>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</si>
  <si>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</si>
  <si>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</si>
  <si>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</si>
  <si>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</si>
  <si>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</si>
  <si>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</si>
  <si>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</si>
  <si>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</si>
  <si>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</si>
  <si>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</si>
  <si>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</si>
  <si>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</si>
  <si>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</si>
  <si>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</si>
  <si>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</si>
  <si>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</si>
  <si>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</si>
  <si>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</si>
  <si>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</si>
  <si>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</si>
  <si>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</si>
  <si>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</si>
  <si>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</si>
  <si>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</si>
  <si>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</si>
  <si>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</si>
  <si>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</si>
  <si>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</si>
  <si>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</si>
  <si>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</si>
  <si>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</si>
  <si>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</si>
  <si>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</si>
  <si>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</si>
  <si>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</si>
  <si>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</si>
  <si>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</si>
  <si>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</si>
  <si>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</si>
  <si>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</si>
  <si>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</si>
  <si>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</si>
  <si>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</si>
  <si>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</si>
  <si>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</si>
  <si>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</si>
  <si>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</si>
  <si>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</si>
  <si>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</si>
  <si>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</si>
  <si>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</si>
  <si>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</si>
  <si>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</si>
  <si>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</si>
  <si>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</si>
  <si>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</si>
  <si>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</si>
  <si>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</si>
  <si>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</si>
  <si>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</si>
  <si>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</si>
  <si>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</si>
  <si>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</si>
  <si>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</si>
  <si>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</si>
  <si>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</si>
  <si>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</si>
  <si>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</si>
  <si>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</si>
  <si>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</si>
  <si>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</si>
  <si>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</si>
  <si>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</si>
  <si>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</si>
  <si>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</si>
  <si>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</si>
  <si>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</si>
  <si>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</si>
  <si>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</si>
  <si>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</si>
  <si>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</si>
  <si>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</si>
  <si>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</si>
  <si>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</si>
  <si>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</si>
  <si>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</si>
  <si>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</si>
  <si>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</si>
  <si>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</si>
  <si>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</si>
  <si>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</si>
  <si>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</si>
  <si>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</si>
  <si>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</si>
  <si>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</si>
  <si>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</si>
  <si>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</si>
  <si>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</si>
  <si>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</si>
  <si>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</si>
  <si>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</si>
  <si>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</si>
  <si>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</si>
  <si>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</si>
  <si>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</si>
  <si>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</si>
  <si>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</si>
  <si>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</si>
  <si>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</si>
  <si>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</si>
  <si>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</si>
  <si>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</si>
  <si>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</si>
  <si>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</si>
  <si>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</si>
  <si>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</si>
  <si>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</si>
  <si>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</si>
  <si>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</si>
  <si>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</si>
  <si>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</si>
  <si>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</si>
  <si>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</si>
  <si>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</si>
  <si>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</si>
  <si>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</si>
  <si>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</si>
  <si>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</si>
  <si>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</si>
  <si>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</si>
  <si>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</si>
  <si>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</si>
  <si>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</si>
  <si>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</si>
  <si>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</si>
  <si>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</si>
  <si>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</si>
  <si>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</si>
  <si>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</si>
  <si>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</si>
  <si>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</si>
  <si>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</si>
  <si>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</si>
  <si>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</si>
  <si>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</si>
  <si>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</si>
  <si>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</si>
  <si>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</si>
  <si>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</si>
  <si>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</si>
  <si>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</si>
  <si>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</si>
  <si>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</si>
  <si>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</si>
  <si>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</si>
  <si>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</si>
  <si>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</si>
  <si>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</si>
  <si>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</si>
  <si>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</si>
  <si>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</si>
  <si>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</si>
  <si>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</si>
  <si>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</si>
  <si>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</si>
  <si>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</si>
  <si>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</si>
  <si>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</si>
  <si>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</si>
  <si>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</si>
  <si>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</si>
  <si>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</si>
  <si>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</si>
  <si>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</si>
  <si>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</si>
  <si>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</si>
  <si>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</si>
  <si>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</si>
  <si>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</si>
  <si>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</si>
  <si>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</si>
  <si>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</si>
  <si>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</si>
  <si>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</si>
  <si>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</si>
  <si>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</si>
  <si>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</si>
  <si>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</si>
  <si>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</si>
  <si>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</si>
  <si>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</si>
  <si>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</si>
  <si>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</si>
  <si>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</si>
  <si>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</si>
  <si>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</si>
  <si>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</si>
  <si>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</si>
  <si>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</si>
  <si>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</si>
  <si>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</si>
  <si>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</si>
  <si>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</si>
  <si>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</si>
  <si>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</si>
  <si>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</si>
  <si>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</si>
  <si>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</si>
  <si>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</si>
  <si>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</si>
  <si>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</si>
  <si>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</si>
  <si>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</si>
  <si>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</si>
  <si>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</si>
  <si>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</si>
  <si>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</si>
  <si>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</si>
  <si>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</si>
  <si>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</si>
  <si>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</si>
  <si>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</si>
  <si>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</si>
  <si>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</si>
  <si>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</si>
  <si>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</si>
  <si>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</si>
  <si>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</si>
  <si>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</si>
  <si>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</si>
  <si>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</si>
  <si>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</si>
  <si>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</si>
  <si>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</si>
  <si>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</si>
  <si>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</si>
  <si>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</si>
  <si>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</si>
  <si>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</si>
  <si>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</si>
  <si>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</si>
  <si>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</si>
  <si>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</si>
  <si>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</si>
  <si>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</si>
  <si>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</si>
  <si>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</si>
  <si>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</si>
  <si>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</si>
  <si>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</si>
  <si>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</si>
  <si>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</si>
  <si>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</si>
  <si>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</si>
  <si>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</si>
  <si>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</si>
  <si>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</si>
  <si>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</si>
  <si>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</si>
  <si>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</si>
  <si>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</si>
  <si>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</si>
  <si>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</si>
  <si>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</si>
  <si>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</si>
  <si>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</si>
  <si>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</si>
  <si>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</si>
  <si>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</si>
  <si>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</si>
  <si>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</si>
  <si>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</si>
  <si>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</si>
  <si>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</si>
  <si>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</si>
  <si>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</si>
  <si>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</si>
  <si>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</si>
  <si>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</si>
  <si>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</si>
  <si>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</si>
  <si>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</si>
  <si>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</si>
  <si>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</si>
  <si>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</si>
  <si>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</si>
  <si>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</si>
  <si>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</si>
  <si>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</si>
  <si>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</si>
  <si>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</si>
  <si>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</si>
  <si>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</si>
  <si>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</si>
  <si>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</si>
  <si>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</si>
  <si>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</si>
  <si>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</si>
  <si>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</si>
  <si>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</si>
  <si>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</si>
  <si>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</si>
  <si>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</si>
  <si>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</si>
  <si>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</si>
  <si>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</si>
  <si>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</si>
  <si>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</si>
  <si>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</si>
  <si>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</si>
  <si>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</si>
  <si>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</si>
  <si>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</si>
  <si>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</si>
  <si>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</si>
  <si>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</si>
  <si>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</si>
  <si>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</si>
  <si>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</si>
  <si>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</si>
  <si>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</si>
  <si>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</si>
  <si>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</si>
  <si>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</si>
  <si>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</si>
  <si>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</si>
  <si>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</si>
  <si>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</si>
  <si>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</si>
  <si>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</si>
  <si>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</si>
  <si>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</si>
  <si>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</si>
  <si>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</si>
  <si>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</si>
  <si>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</si>
  <si>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</si>
  <si>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</si>
  <si>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</si>
  <si>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</si>
  <si>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</si>
  <si>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</si>
  <si>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</si>
  <si>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</si>
  <si>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</si>
  <si>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</si>
  <si>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</si>
  <si>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</si>
  <si>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</si>
  <si>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</si>
  <si>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</si>
  <si>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</si>
  <si>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</si>
  <si>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</si>
  <si>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</si>
  <si>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</si>
  <si>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</si>
  <si>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</si>
  <si>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</si>
  <si>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</si>
  <si>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</si>
  <si>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</si>
  <si>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</si>
  <si>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</si>
  <si>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</si>
  <si>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</si>
  <si>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</si>
  <si>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</si>
  <si>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</si>
  <si>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</si>
  <si>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</si>
  <si>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</si>
  <si>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</si>
  <si>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</si>
  <si>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</si>
  <si>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</si>
  <si>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</si>
  <si>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</si>
  <si>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</si>
  <si>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</si>
  <si>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</si>
  <si>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</si>
  <si>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</si>
  <si>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</si>
  <si>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</si>
  <si>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</si>
  <si>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</si>
  <si>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</si>
  <si>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</si>
  <si>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</si>
  <si>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</si>
  <si>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</si>
  <si>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</si>
  <si>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</si>
  <si>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</si>
  <si>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</si>
  <si>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</si>
  <si>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</si>
  <si>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</si>
  <si>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</si>
  <si>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</si>
  <si>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</si>
  <si>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</si>
  <si>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</si>
  <si>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</si>
  <si>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</si>
  <si>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</si>
  <si>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</si>
  <si>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</si>
  <si>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</si>
  <si>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</si>
  <si>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</si>
  <si>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</si>
  <si>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</si>
  <si>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</si>
  <si>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</si>
  <si>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</si>
  <si>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</si>
  <si>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</si>
  <si>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</si>
  <si>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</si>
  <si>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</si>
  <si>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</si>
  <si>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</si>
  <si>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</si>
  <si>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</si>
  <si>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</si>
  <si>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</si>
  <si>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</si>
  <si>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</si>
  <si>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</si>
  <si>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</si>
  <si>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</si>
  <si>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</si>
  <si>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</si>
  <si>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</si>
  <si>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</si>
  <si>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</si>
  <si>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</si>
  <si>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</si>
  <si>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</si>
  <si>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</si>
  <si>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</si>
  <si>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</si>
  <si>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</si>
  <si>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</si>
  <si>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</si>
  <si>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</si>
  <si>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</si>
  <si>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</si>
  <si>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</si>
  <si>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</si>
  <si>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</si>
  <si>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</si>
  <si>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</si>
  <si>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</si>
  <si>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</si>
  <si>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</si>
  <si>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</si>
  <si>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</si>
  <si>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</si>
  <si>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</si>
  <si>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</si>
  <si>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</si>
  <si>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</si>
  <si>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</si>
  <si>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</si>
  <si>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</si>
  <si>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</si>
  <si>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</si>
  <si>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</si>
  <si>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</si>
  <si>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</si>
  <si>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</si>
  <si>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</si>
  <si>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</si>
  <si>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</si>
  <si>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</si>
  <si>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</si>
  <si>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</si>
  <si>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</si>
  <si>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</si>
  <si>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</si>
  <si>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</si>
  <si>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</si>
  <si>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</si>
  <si>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</si>
  <si>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</si>
  <si>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</si>
  <si>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</si>
  <si>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</si>
  <si>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</si>
  <si>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</si>
  <si>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</si>
  <si>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</si>
  <si>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</si>
  <si>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</si>
  <si>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</si>
  <si>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</si>
  <si>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</si>
  <si>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</si>
  <si>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</si>
  <si>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</si>
  <si>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</si>
  <si>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</si>
  <si>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</si>
  <si>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</si>
  <si>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</si>
  <si>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</si>
  <si>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</si>
  <si>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</si>
  <si>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</si>
  <si>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</si>
  <si>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</si>
  <si>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</si>
  <si>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</si>
  <si>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</si>
  <si>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</si>
  <si>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</si>
  <si>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</si>
  <si>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</si>
  <si>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</si>
  <si>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</si>
  <si>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</si>
  <si>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</si>
  <si>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</si>
  <si>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</si>
  <si>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</si>
  <si>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</si>
  <si>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</si>
  <si>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</si>
  <si>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</si>
  <si>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</si>
  <si>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</si>
  <si>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</si>
  <si>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</si>
  <si>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</si>
  <si>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</si>
  <si>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</si>
  <si>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</si>
  <si>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</si>
  <si>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</si>
  <si>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</si>
  <si>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</si>
  <si>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</si>
  <si>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</si>
  <si>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</si>
  <si>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</si>
  <si>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</si>
  <si>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</si>
  <si>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</si>
  <si>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</si>
  <si>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</si>
  <si>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</si>
  <si>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</si>
  <si>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</si>
  <si>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</si>
  <si>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</si>
  <si>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</si>
  <si>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</si>
  <si>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</si>
  <si>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</si>
  <si>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</si>
  <si>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</si>
  <si>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</si>
  <si>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</si>
  <si>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</si>
  <si>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</si>
  <si>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</si>
  <si>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</si>
  <si>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</si>
  <si>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</si>
  <si>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</si>
  <si>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</si>
  <si>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</si>
  <si>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</si>
  <si>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</si>
  <si>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</si>
  <si>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</si>
  <si>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</si>
  <si>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</si>
  <si>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</si>
  <si>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</si>
  <si>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</si>
  <si>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</si>
  <si>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</si>
  <si>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</si>
  <si>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</si>
  <si>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</si>
  <si>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</si>
  <si>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</si>
  <si>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</si>
  <si>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</si>
  <si>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</si>
  <si>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</si>
  <si>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</si>
  <si>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</si>
  <si>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</si>
  <si>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</si>
  <si>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</si>
  <si>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</si>
  <si>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</si>
  <si>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</si>
  <si>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</si>
  <si>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</si>
  <si>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</si>
  <si>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</si>
  <si>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</si>
  <si>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</si>
  <si>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</si>
  <si>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</si>
  <si>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</si>
  <si>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</si>
  <si>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</si>
  <si>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</si>
  <si>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</si>
  <si>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</si>
  <si>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</si>
  <si>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</si>
  <si>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</si>
  <si>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</si>
  <si>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</si>
  <si>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</si>
  <si>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</si>
  <si>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</si>
  <si>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</si>
  <si>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</si>
  <si>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</si>
  <si>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</si>
  <si>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</si>
  <si>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</si>
  <si>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</si>
  <si>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</si>
  <si>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</si>
  <si>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</si>
  <si>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</si>
  <si>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</si>
  <si>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</si>
  <si>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</si>
  <si>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</si>
  <si>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</si>
  <si>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</si>
  <si>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</si>
  <si>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</si>
  <si>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</si>
  <si>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</si>
  <si>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</si>
  <si>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</si>
  <si>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</si>
  <si>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</si>
  <si>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</si>
  <si>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</si>
  <si>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</si>
  <si>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</si>
  <si>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</si>
  <si>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</si>
  <si>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</si>
  <si>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</si>
  <si>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</si>
  <si>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</si>
  <si>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</si>
  <si>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</si>
  <si>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</si>
  <si>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</si>
  <si>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</si>
  <si>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</si>
  <si>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</si>
  <si>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</si>
  <si>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</si>
  <si>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</si>
  <si>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</si>
  <si>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</si>
  <si>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</si>
  <si>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</si>
  <si>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</si>
  <si>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</si>
  <si>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</si>
  <si>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</si>
  <si>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</si>
  <si>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</si>
  <si>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</si>
  <si>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</si>
  <si>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</si>
  <si>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</si>
  <si>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</si>
  <si>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</si>
  <si>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</si>
  <si>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</si>
  <si>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</si>
  <si>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</si>
  <si>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</si>
  <si>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</si>
  <si>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</si>
  <si>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</si>
  <si>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</si>
  <si>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</si>
  <si>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</si>
  <si>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</si>
  <si>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</si>
  <si>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</si>
  <si>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</si>
  <si>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</si>
  <si>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</si>
  <si>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</si>
  <si>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</si>
  <si>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</si>
  <si>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</si>
  <si>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</si>
  <si>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</si>
  <si>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</si>
  <si>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</si>
  <si>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</si>
  <si>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</si>
  <si>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</si>
  <si>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</si>
  <si>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</si>
  <si>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</si>
  <si>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</si>
  <si>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</si>
  <si>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</si>
  <si>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</si>
  <si>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</si>
  <si>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</si>
  <si>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</si>
  <si>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</si>
  <si>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</si>
  <si>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</si>
  <si>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</si>
  <si>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</si>
  <si>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</si>
  <si>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</si>
  <si>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</si>
  <si>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</si>
  <si>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</si>
  <si>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</si>
  <si>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</si>
  <si>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</si>
  <si>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</si>
  <si>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</si>
  <si>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</si>
  <si>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</si>
  <si>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</si>
  <si>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</si>
  <si>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</si>
  <si>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</si>
  <si>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</si>
  <si>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</si>
  <si>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</si>
  <si>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</si>
  <si>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</si>
  <si>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</si>
  <si>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</si>
  <si>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</si>
  <si>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</si>
  <si>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</si>
  <si>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</si>
  <si>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</si>
  <si>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</si>
  <si>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</si>
  <si>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</si>
  <si>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</si>
  <si>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</si>
  <si>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</si>
  <si>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</si>
  <si>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</si>
  <si>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</si>
  <si>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</si>
  <si>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</si>
  <si>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</si>
  <si>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</si>
  <si>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</si>
  <si>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</si>
  <si>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</si>
  <si>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</si>
  <si>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</si>
  <si>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</si>
  <si>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</si>
  <si>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</si>
  <si>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</si>
  <si>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</si>
  <si>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</si>
  <si>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</si>
  <si>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</si>
  <si>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</si>
  <si>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</si>
  <si>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</si>
  <si>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</si>
  <si>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</si>
  <si>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</si>
  <si>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</si>
  <si>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</si>
  <si>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</si>
  <si>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</si>
  <si>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</si>
  <si>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</si>
  <si>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</si>
  <si>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</si>
  <si>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</si>
  <si>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</si>
  <si>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</si>
  <si>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</si>
  <si>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</si>
  <si>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</si>
  <si>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</si>
  <si>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</si>
  <si>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</si>
  <si>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</si>
  <si>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</si>
  <si>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</si>
  <si>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</si>
  <si>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</si>
  <si>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</si>
  <si>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</si>
  <si>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</si>
  <si>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</si>
  <si>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</si>
  <si>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</si>
  <si>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</si>
  <si>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</si>
  <si>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</si>
  <si>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</si>
  <si>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</si>
  <si>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</si>
  <si>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</si>
  <si>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</si>
  <si>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</si>
  <si>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</si>
  <si>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</si>
  <si>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</si>
  <si>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</si>
  <si>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</si>
  <si>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</si>
  <si>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</si>
  <si>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</si>
  <si>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</si>
  <si>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</si>
  <si>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</si>
  <si>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</si>
  <si>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</si>
  <si>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</si>
  <si>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</si>
  <si>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</si>
  <si>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</si>
  <si>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</si>
  <si>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</si>
  <si>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</si>
  <si>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</si>
  <si>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</si>
  <si>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</si>
  <si>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</si>
  <si>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</si>
  <si>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</si>
  <si>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</si>
  <si>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</si>
  <si>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</si>
  <si>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</si>
  <si>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</si>
  <si>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</si>
  <si>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</si>
  <si>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</si>
  <si>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</si>
  <si>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</si>
  <si>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</si>
  <si>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</si>
  <si>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</si>
  <si>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</si>
  <si>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</si>
  <si>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</si>
  <si>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</si>
  <si>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</si>
  <si>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</si>
  <si>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</si>
  <si>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</si>
  <si>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</si>
  <si>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</si>
  <si>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</si>
  <si>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</si>
  <si>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</si>
  <si>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</si>
  <si>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</si>
  <si>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</si>
  <si>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</si>
  <si>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</si>
  <si>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</si>
  <si>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</si>
  <si>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</si>
  <si>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</si>
  <si>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</si>
  <si>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</si>
  <si>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</si>
  <si>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</si>
  <si>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</si>
  <si>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</si>
  <si>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</si>
  <si>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</si>
  <si>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</si>
  <si>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</si>
  <si>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</si>
  <si>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</si>
  <si>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</si>
  <si>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</si>
  <si>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</si>
  <si>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</si>
  <si>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</si>
  <si>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</si>
  <si>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</si>
  <si>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</si>
  <si>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</si>
  <si>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</si>
  <si>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</si>
  <si>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</si>
  <si>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</si>
  <si>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</si>
  <si>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</si>
  <si>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</si>
  <si>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</si>
  <si>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</si>
  <si>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</si>
  <si>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</si>
  <si>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</si>
  <si>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</si>
  <si>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</si>
  <si>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</si>
  <si>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</si>
  <si>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</si>
  <si>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</si>
  <si>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</si>
  <si>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</si>
  <si>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</si>
  <si>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</si>
  <si>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</si>
  <si>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</si>
  <si>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</si>
  <si>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</si>
  <si>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</si>
  <si>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</si>
  <si>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</si>
  <si>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</si>
  <si>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</si>
  <si>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</si>
  <si>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</si>
  <si>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</si>
  <si>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</si>
  <si>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</si>
  <si>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</si>
  <si>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</si>
  <si>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</si>
  <si>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</si>
  <si>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</si>
  <si>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</si>
  <si>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</si>
  <si>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</si>
  <si>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</si>
  <si>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</si>
  <si>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</si>
  <si>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</si>
  <si>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</si>
  <si>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</si>
  <si>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</si>
  <si>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</si>
  <si>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</si>
  <si>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</si>
  <si>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</si>
  <si>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</si>
  <si>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</si>
  <si>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</si>
  <si>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</si>
  <si>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</si>
  <si>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</si>
  <si>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</si>
  <si>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</si>
  <si>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</si>
  <si>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</si>
  <si>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</si>
  <si>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</si>
  <si>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</si>
  <si>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</si>
  <si>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</si>
  <si>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</si>
  <si>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</si>
  <si>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</si>
  <si>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</si>
  <si>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</si>
  <si>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</si>
  <si>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</si>
  <si>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</si>
  <si>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</si>
  <si>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</si>
  <si>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</si>
  <si>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</si>
  <si>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</si>
  <si>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</si>
  <si>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</si>
  <si>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</si>
  <si>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</si>
  <si>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</si>
  <si>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</si>
  <si>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</si>
  <si>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</si>
  <si>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</si>
  <si>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</si>
  <si>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</si>
  <si>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</si>
  <si>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</si>
  <si>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</si>
  <si>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</si>
  <si>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</si>
  <si>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</si>
  <si>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</si>
  <si>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</si>
  <si>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</si>
  <si>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</si>
  <si>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</si>
  <si>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</si>
  <si>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</si>
  <si>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</si>
  <si>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</si>
  <si>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</si>
  <si>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</si>
  <si>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</si>
  <si>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</si>
  <si>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</si>
  <si>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</si>
  <si>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</si>
  <si>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</si>
  <si>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</si>
  <si>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</si>
  <si>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</si>
  <si>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</si>
  <si>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</si>
  <si>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</si>
  <si>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</si>
  <si>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</si>
  <si>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</si>
  <si>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</si>
  <si>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</si>
  <si>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</si>
  <si>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</si>
  <si>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</si>
  <si>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</si>
  <si>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</si>
  <si>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</si>
  <si>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</si>
  <si>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</si>
  <si>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</si>
  <si>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</si>
  <si>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</si>
  <si>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</si>
  <si>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</si>
  <si>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</si>
  <si>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</si>
  <si>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</si>
  <si>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</si>
  <si>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</si>
  <si>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</si>
  <si>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</si>
  <si>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</si>
  <si>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</si>
  <si>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</si>
  <si>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</si>
  <si>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</si>
  <si>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</si>
  <si>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</si>
  <si>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</si>
  <si>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</si>
  <si>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</si>
  <si>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</si>
  <si>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</si>
  <si>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</si>
  <si>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</si>
  <si>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</si>
  <si>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</si>
  <si>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</si>
  <si>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</si>
  <si>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</si>
  <si>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</si>
  <si>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</si>
  <si>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</si>
  <si>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</si>
  <si>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</si>
  <si>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</si>
  <si>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</si>
  <si>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</si>
  <si>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</si>
  <si>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</si>
  <si>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</si>
  <si>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</si>
  <si>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</si>
  <si>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</si>
  <si>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</si>
  <si>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</si>
  <si>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</si>
  <si>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</si>
  <si>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</si>
  <si>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</si>
  <si>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</si>
  <si>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</si>
  <si>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</si>
  <si>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</si>
  <si>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</si>
  <si>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</si>
  <si>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</si>
  <si>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</si>
  <si>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</si>
  <si>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</si>
  <si>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</si>
  <si>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</si>
  <si>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</si>
  <si>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</si>
  <si>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</si>
  <si>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</si>
  <si>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</si>
  <si>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</si>
  <si>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</si>
  <si>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</si>
  <si>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</si>
  <si>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</si>
  <si>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</si>
  <si>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</si>
  <si>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</si>
  <si>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</si>
  <si>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</si>
  <si>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</si>
  <si>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</si>
  <si>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</si>
  <si>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</si>
  <si>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</si>
  <si>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</si>
  <si>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</si>
  <si>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</si>
  <si>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</si>
  <si>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</si>
  <si>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</si>
  <si>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</si>
  <si>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</si>
  <si>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</si>
  <si>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</si>
  <si>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</si>
  <si>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</si>
  <si>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</si>
  <si>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</si>
  <si>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</si>
  <si>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</si>
  <si>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</si>
  <si>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</si>
  <si>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</si>
  <si>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</si>
  <si>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</si>
  <si>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</si>
  <si>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</si>
  <si>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</si>
  <si>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</si>
  <si>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</si>
  <si>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</si>
  <si>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</si>
  <si>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</si>
  <si>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</si>
  <si>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</si>
  <si>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</si>
  <si>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</si>
  <si>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</si>
  <si>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</si>
  <si>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</si>
  <si>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</si>
  <si>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</si>
  <si>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</si>
  <si>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</si>
  <si>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</si>
  <si>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</si>
  <si>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</si>
  <si>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</si>
  <si>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</si>
  <si>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</si>
  <si>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</si>
  <si>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</si>
  <si>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</si>
  <si>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</si>
  <si>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</si>
  <si>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</si>
  <si>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</si>
  <si>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</si>
  <si>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</si>
  <si>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</si>
  <si>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</si>
  <si>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</si>
  <si>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</si>
  <si>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</si>
  <si>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</si>
  <si>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</si>
  <si>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</si>
  <si>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</si>
  <si>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</si>
  <si>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</si>
  <si>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</si>
  <si>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</si>
  <si>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</si>
  <si>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</si>
  <si>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</si>
  <si>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</si>
  <si>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</si>
  <si>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</si>
  <si>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</si>
  <si>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</si>
  <si>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</si>
  <si>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</si>
  <si>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</si>
  <si>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</si>
  <si>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</si>
  <si>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</si>
  <si>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</si>
  <si>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</si>
  <si>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</si>
  <si>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</si>
  <si>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</si>
  <si>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</si>
  <si>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</si>
  <si>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</si>
  <si>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</si>
  <si>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</si>
  <si>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</si>
  <si>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</si>
  <si>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</si>
  <si>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</si>
  <si>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</si>
  <si>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</si>
  <si>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</si>
  <si>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</si>
  <si>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</si>
  <si>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</si>
  <si>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</si>
  <si>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</si>
  <si>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</si>
  <si>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</si>
  <si>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</si>
  <si>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</si>
  <si>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</si>
  <si>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</si>
  <si>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</si>
  <si>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</si>
  <si>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</si>
  <si>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</si>
  <si>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</si>
  <si>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</si>
  <si>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</si>
  <si>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</si>
  <si>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</si>
  <si>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</si>
  <si>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</si>
  <si>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</si>
  <si>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</si>
  <si>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</si>
  <si>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</si>
  <si>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</si>
  <si>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</si>
  <si>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</si>
  <si>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</si>
  <si>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</si>
  <si>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</si>
  <si>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</si>
  <si>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</si>
  <si>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</si>
  <si>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</si>
  <si>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</si>
  <si>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</si>
  <si>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</si>
  <si>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</si>
  <si>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</si>
  <si>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</si>
  <si>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</si>
  <si>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</si>
  <si>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</si>
  <si>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</si>
  <si>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</si>
  <si>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</si>
  <si>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</si>
  <si>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</si>
  <si>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</si>
  <si>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</si>
  <si>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</si>
  <si>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</si>
  <si>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</si>
  <si>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</si>
  <si>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</si>
  <si>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</si>
  <si>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</si>
  <si>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</si>
  <si>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</si>
  <si>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</si>
  <si>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</si>
  <si>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</si>
  <si>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</si>
  <si>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</si>
  <si>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</si>
  <si>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</si>
  <si>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</si>
  <si>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</si>
  <si>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</si>
  <si>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</si>
  <si>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</si>
  <si>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</si>
  <si>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</si>
  <si>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</si>
  <si>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</si>
  <si>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</si>
  <si>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</si>
  <si>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</si>
  <si>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</si>
  <si>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</si>
  <si>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</si>
  <si>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</si>
  <si>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</si>
  <si>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</si>
  <si>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</si>
  <si>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</si>
  <si>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</si>
  <si>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</si>
  <si>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</si>
  <si>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</si>
  <si>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</si>
  <si>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</si>
  <si>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</si>
  <si>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</si>
  <si>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</si>
  <si>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</si>
  <si>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</si>
  <si>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</si>
  <si>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</si>
  <si>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</si>
  <si>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</si>
  <si>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</si>
  <si>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</si>
  <si>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</si>
  <si>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</si>
  <si>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</si>
  <si>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</si>
  <si>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</si>
  <si>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</si>
  <si>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</si>
  <si>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</si>
  <si>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</si>
  <si>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</si>
  <si>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</si>
  <si>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</si>
  <si>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</si>
  <si>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</si>
  <si>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</si>
  <si>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</si>
  <si>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</si>
  <si>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</si>
  <si>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</si>
  <si>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</si>
  <si>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</si>
  <si>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</si>
  <si>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</si>
  <si>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</si>
  <si>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</si>
  <si>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</si>
  <si>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</si>
  <si>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</si>
  <si>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</si>
  <si>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</si>
  <si>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</si>
  <si>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</si>
  <si>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</si>
  <si>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</si>
  <si>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</si>
  <si>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</si>
  <si>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</si>
  <si>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</si>
  <si>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</si>
  <si>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</si>
  <si>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</si>
  <si>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</si>
  <si>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</si>
  <si>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</si>
  <si>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</si>
  <si>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</si>
  <si>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</si>
  <si>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</si>
  <si>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</si>
  <si>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</si>
  <si>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</si>
  <si>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</si>
  <si>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</si>
  <si>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</si>
  <si>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</si>
  <si>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</si>
  <si>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</si>
  <si>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</si>
  <si>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</si>
  <si>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</si>
  <si>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</si>
  <si>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</si>
  <si>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</si>
  <si>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</si>
  <si>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</si>
  <si>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</si>
  <si>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</si>
  <si>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</si>
  <si>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</si>
  <si>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</si>
  <si>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</si>
  <si>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</si>
  <si>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</si>
  <si>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</si>
  <si>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</si>
  <si>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</si>
  <si>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</si>
  <si>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</si>
  <si>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</si>
  <si>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</si>
  <si>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</si>
  <si>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</si>
  <si>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</si>
  <si>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</si>
  <si>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</si>
  <si>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</si>
  <si>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</si>
  <si>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</si>
  <si>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</si>
  <si>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</si>
  <si>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</si>
  <si>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</si>
  <si>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</si>
  <si>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</si>
  <si>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</si>
  <si>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</si>
  <si>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</si>
  <si>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</si>
  <si>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</si>
  <si>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</si>
  <si>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</si>
  <si>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</si>
  <si>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</si>
  <si>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</si>
  <si>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</si>
  <si>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</si>
  <si>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</si>
  <si>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</si>
  <si>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</si>
  <si>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</si>
  <si>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</si>
  <si>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</si>
  <si>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</si>
  <si>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</si>
  <si>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</si>
  <si>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</si>
  <si>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</si>
  <si>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</si>
  <si>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</si>
  <si>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</si>
  <si>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</si>
  <si>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</si>
  <si>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</si>
  <si>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</si>
  <si>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</si>
  <si>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</si>
  <si>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</si>
  <si>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</si>
  <si>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</si>
  <si>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</si>
  <si>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</si>
  <si>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</si>
  <si>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</si>
  <si>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</si>
  <si>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</si>
  <si>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</si>
  <si>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</si>
  <si>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</si>
  <si>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</si>
  <si>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</si>
  <si>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</si>
  <si>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</si>
  <si>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</si>
  <si>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</si>
  <si>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</si>
  <si>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</si>
  <si>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</si>
  <si>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</si>
  <si>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</si>
  <si>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</si>
  <si>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</si>
  <si>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</si>
  <si>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</si>
  <si>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</si>
  <si>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</si>
  <si>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</si>
  <si>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</si>
  <si>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</si>
  <si>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</si>
  <si>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</si>
  <si>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</si>
  <si>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</si>
  <si>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</si>
  <si>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</si>
  <si>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</si>
  <si>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</si>
  <si>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</si>
  <si>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</si>
  <si>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</si>
  <si>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</si>
  <si>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</si>
  <si>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</si>
  <si>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</si>
  <si>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</si>
  <si>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</si>
  <si>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</si>
  <si>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</si>
  <si>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</si>
  <si>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</si>
  <si>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</si>
  <si>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</si>
  <si>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</si>
  <si>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</si>
  <si>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</si>
  <si>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</si>
  <si>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</si>
  <si>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</si>
  <si>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</si>
  <si>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</si>
  <si>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</si>
  <si>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</si>
  <si>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</si>
  <si>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</si>
  <si>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</si>
  <si>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</si>
  <si>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</si>
  <si>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</si>
  <si>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</si>
  <si>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</si>
  <si>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</si>
  <si>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</si>
  <si>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</si>
  <si>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</si>
  <si>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</si>
  <si>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</si>
  <si>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</si>
  <si>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</si>
  <si>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</si>
  <si>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</si>
  <si>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</si>
  <si>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</si>
  <si>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</si>
  <si>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</si>
  <si>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</si>
  <si>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</si>
  <si>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</si>
  <si>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</si>
  <si>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</si>
  <si>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</si>
  <si>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no pcm</t>
  </si>
  <si>
    <t>60 min</t>
  </si>
  <si>
    <t>jed0993</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</si>
  <si>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</si>
  <si>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</si>
  <si>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</si>
  <si>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</si>
  <si>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</si>
  <si>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</si>
  <si>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PCM-20251026-00002184</t>
  </si>
  <si>
    <t xml:space="preserve">TE issue ( D-CHANNEL FAILURE ) alarm active TE Team facing access issue as Site located at haram tunnel and need crane for TS </t>
  </si>
  <si>
    <t>TT-20251026-00150</t>
  </si>
  <si>
    <t>5g cell down due to rectifier module faulty, rectifier module under repair arrangement / ETA  10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</si>
</sst>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
      <sz val="9"/>
      <color theme="1"/>
      <name val="Calibri"/>
      <family val="2"/>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2" borderId="1" xfId="0" applyFont="1" applyFill="1" applyBorder="1" applyAlignment="1">
      <alignment horizontal="center" vertical="center" wrapText="1"/>
    </xf>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6" totalsRowShown="0" headerRowDxfId="174" dataDxfId="173" headerRowBorderDxfId="171" tableBorderDxfId="172" totalsRowBorderDxfId="170">
  <autoFilter ref="A1:L5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3" totalsRowShown="0" headerRowDxfId="157" dataDxfId="156" headerRowBorderDxfId="154" tableBorderDxfId="155" totalsRowBorderDxfId="153">
  <autoFilter ref="A1:CJ213"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09" totalsRowShown="0" headerRowDxfId="48" dataDxfId="47" headerRowBorderDxfId="45" tableBorderDxfId="46" totalsRowBorderDxfId="44">
  <autoFilter ref="A1:L209"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53" totalsRowShown="0" headerRowDxfId="31" dataDxfId="30" headerRowBorderDxfId="28" tableBorderDxfId="29">
  <autoFilter ref="A1:L45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22" totalsRowShown="0" headerRowDxfId="15" dataDxfId="14" headerRowBorderDxfId="12" tableBorderDxfId="13">
  <autoFilter ref="A1:L122"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6"/>
  <sheetViews>
    <sheetView workbookViewId="0">
      <selection activeCell="C13" sqref="C13"/>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293.98911331018462</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13.494124884258781</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45956.937539236111</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45956.937539236111</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45956.937539236111</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45956.937539236111</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45956.937539236111</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45956.937539236111</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45956.937539236111</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45956.937539236111</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45956.937539236111</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45956.937539236111</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45956.937539236111</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45956.937539236111</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45956.937539236111</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45956.937539236111</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45956.937539236111</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45956.937539236111</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45956.937539236111</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45956.937539236111</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45956.937539236111</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45956.937539236111</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45956.937539236111</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45956.937539236111</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45956.937539236111</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45956.937539236111</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45956.937539236111</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45956.937539236111</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45956.937539236111</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45956.937539236111</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45956.937539236111</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45956.937539236111</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45956.937539236111</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45956.937539236111</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45956.937539236111</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45956.937539236111</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45956.937539236111</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45956.937539236111</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45956.937539236111</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45956.937539236111</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45956.937539236111</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45956.937539236111</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45956.937539236111</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45956.937539236111</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45956.937539236111</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45956.937539236111</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45956.937539236111</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45956.937539236111</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45956.937539236111</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45956.937539236111</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45956.937539236111</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45956.937539236111</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45956.937539236111</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45956.937539236111</v>
      </c>
      <c r="H55" s="136"/>
      <c r="I55" s="134" t="str">
        <f>IFERROR(VLOOKUP(D55,DB!A:F,6,0),"")</f>
        <v/>
      </c>
      <c r="J55" s="134" t="str">
        <f>IFERROR(VLOOKUP(D55,DB!A:G,7,0),"")</f>
        <v/>
      </c>
      <c r="K55" s="138"/>
      <c r="L55" s="139" t="str">
        <f>IFERROR(VLOOKUP(D55,DB!A:I,9,0),"")</f>
        <v/>
      </c>
    </row>
    <row r="56" spans="1:12" ht="15" customHeight="1">
      <c r="A56" s="145"/>
      <c r="B56" s="146" t="str">
        <f>IFERROR(VLOOKUP(D56,DB!A:K,11,0),"")</f>
        <v/>
      </c>
      <c r="C56" s="146"/>
      <c r="D56" s="146"/>
      <c r="E56" s="147"/>
      <c r="F56" s="148"/>
      <c r="G56" s="149">
        <f ca="1">IFERROR(NOW()-F56,"")</f>
        <v>45956.937539236111</v>
      </c>
      <c r="H56" s="148"/>
      <c r="I56" s="146" t="str">
        <f>IFERROR(VLOOKUP(D56,DB!A:F,6,0),"")</f>
        <v/>
      </c>
      <c r="J56" s="146" t="str">
        <f>IFERROR(VLOOKUP(D56,DB!A:G,7,0),"")</f>
        <v/>
      </c>
      <c r="K56" s="150"/>
      <c r="L56" s="151" t="str">
        <f>IFERROR(VLOOKUP(D56,DB!A:I,9,0),"")</f>
        <v/>
      </c>
    </row>
  </sheetData>
  <customSheetViews>
    <customSheetView guid="{F6042A99-DD27-4453-835D-0834D95730CC}" filter="1" showAutoFilter="1">
      <pageMargins left="0" right="0" top="0" bottom="0" header="0" footer="0"/>
      <autoFilter ref="B1:M1" xr:uid="{D515E7E9-FA09-43A5-BAEA-CAD62075FC65}"/>
    </customSheetView>
  </customSheetViews>
  <dataValidations count="2">
    <dataValidation allowBlank="1" showInputMessage="1" showErrorMessage="1" sqref="E1" xr:uid="{5DBA255D-CDD9-49FB-AD3C-AF70AB4EE696}"/>
    <dataValidation type="list" allowBlank="1" showInputMessage="1" showErrorMessage="1" sqref="E2:E5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3"/>
  <sheetViews>
    <sheetView workbookViewId="0">
      <selection activeCell="K4" sqref="K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131.93770127314929</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45956.937539236111</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45956.937539236111</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45956.937539236111</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45956.937539236111</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45956.937539236111</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45956.937539236111</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45956.937539236111</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45956.937539236111</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45956.937539236111</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45956.937539236111</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45956.937539236111</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45956.937539236111</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45956.937539236111</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45956.937539236111</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45956.937539236111</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45956.937539236111</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45956.937539236111</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45956.937539236111</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45956.937539236111</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45956.937539236111</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45956.937539236111</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45956.937539236111</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45956.937539236111</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45956.937539236111</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45956.937539236111</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45956.937539236111</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45956.937539236111</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45956.937539236111</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45956.937539236111</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45956.937539236111</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45956.937539236111</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45956.937539236111</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45956.937539236111</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45956.937539236111</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45956.937539236111</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45956.937539236111</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45956.937539236111</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45956.937539236111</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45956.937539236111</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45956.937539236111</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45956.937539236111</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45956.937539236111</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45956.937539236111</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45956.937539236111</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45956.937539236111</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45956.937539236111</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45956.937539236111</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45956.937539236111</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45956.937539236111</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45956.937539236111</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45956.937539236111</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45956.937539236111</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45956.937539236111</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45956.937539236111</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45956.937539236111</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45956.937539236111</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45956.937539236111</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45956.937539236111</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45956.937539236111</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45956.937539236111</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45956.937539236111</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45956.937539236111</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45956.937539236111</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45956.937539236111</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45956.937539236111</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61"/>
      <c r="B69" s="162" t="str">
        <f>IFERROR(VLOOKUP(D69,DB!A:K,11,0),"")</f>
        <v/>
      </c>
      <c r="C69" s="162"/>
      <c r="D69" s="162"/>
      <c r="E69" s="163"/>
      <c r="F69" s="164"/>
      <c r="G69" s="165">
        <f ca="1">IFERROR(NOW()-F69,"-")</f>
        <v>45956.937539236111</v>
      </c>
      <c r="H69" s="164"/>
      <c r="I69" s="162" t="str">
        <f>IFERROR(VLOOKUP(D69,DB!A:F,6,0),"")</f>
        <v/>
      </c>
      <c r="J69" s="162" t="str">
        <f>IFERROR(VLOOKUP(D69,DB!A:G,7,0),"")</f>
        <v/>
      </c>
      <c r="K69" s="166"/>
      <c r="L69" s="162" t="str">
        <f>IFERROR(VLOOKUP(D69,DB!A:I,9,0),"")</f>
        <v/>
      </c>
      <c r="M69" s="162"/>
      <c r="N69" s="162"/>
      <c r="O69" s="162"/>
      <c r="P69" s="162"/>
      <c r="Q69" s="162"/>
      <c r="R69" s="162"/>
      <c r="S69" s="162"/>
      <c r="T69" s="162"/>
      <c r="U69" s="162"/>
      <c r="V69" s="162"/>
      <c r="W69" s="162"/>
      <c r="X69" s="162"/>
      <c r="Y69" s="162"/>
      <c r="Z69" s="162"/>
      <c r="AA69" s="162"/>
      <c r="AB69" s="162"/>
      <c r="AC69" s="162"/>
      <c r="AD69" s="162"/>
      <c r="AE69" s="162"/>
      <c r="AF69" s="162"/>
      <c r="AG69" s="162"/>
      <c r="AH69" s="162"/>
      <c r="AI69" s="162"/>
      <c r="AJ69" s="162"/>
      <c r="AK69" s="162"/>
      <c r="AL69" s="162"/>
      <c r="AM69" s="162"/>
      <c r="AN69" s="162"/>
      <c r="AO69" s="162"/>
      <c r="AP69" s="162"/>
      <c r="AQ69" s="162"/>
      <c r="AR69" s="162"/>
      <c r="AS69" s="162"/>
      <c r="AT69" s="162"/>
      <c r="AU69" s="162"/>
      <c r="AV69" s="162"/>
      <c r="AW69" s="162"/>
      <c r="AX69" s="162"/>
      <c r="AY69" s="162"/>
      <c r="AZ69" s="162"/>
      <c r="BA69" s="162"/>
      <c r="BB69" s="162"/>
      <c r="BC69" s="162"/>
      <c r="BD69" s="162"/>
      <c r="BE69" s="162"/>
      <c r="BF69" s="162"/>
      <c r="BG69" s="162"/>
      <c r="BH69" s="162"/>
      <c r="BI69" s="162"/>
      <c r="BJ69" s="162"/>
      <c r="BK69" s="162"/>
      <c r="BL69" s="162"/>
      <c r="BM69" s="162"/>
      <c r="BN69" s="162"/>
      <c r="BO69" s="162"/>
      <c r="BP69" s="162"/>
      <c r="BQ69" s="162"/>
      <c r="BR69" s="162"/>
      <c r="BS69" s="162"/>
      <c r="BT69" s="162"/>
      <c r="BU69" s="162"/>
      <c r="BV69" s="162"/>
      <c r="BW69" s="162"/>
      <c r="BX69" s="162"/>
      <c r="BY69" s="162"/>
      <c r="BZ69" s="162"/>
      <c r="CA69" s="162"/>
      <c r="CB69" s="162"/>
      <c r="CC69" s="162"/>
      <c r="CD69" s="162"/>
      <c r="CE69" s="162"/>
      <c r="CF69" s="162"/>
      <c r="CG69" s="162"/>
      <c r="CH69" s="162"/>
      <c r="CI69" s="162"/>
      <c r="CJ69" s="167"/>
    </row>
    <row r="70" spans="1:88" ht="31.5" customHeight="1">
      <c r="A70" s="113"/>
      <c r="B70" s="18" t="str">
        <f>IFERROR(VLOOKUP(D70,DB!A:K,11,0),"")</f>
        <v/>
      </c>
      <c r="C70" s="18"/>
      <c r="D70" s="18"/>
      <c r="E70" s="114"/>
      <c r="F70" s="115"/>
      <c r="G70" s="116">
        <f ca="1">IFERROR(NOW()-F70,"-")</f>
        <v>45956.937539236111</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45956.937539236111</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45956.937539236111</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45956.937539236111</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45956.937539236111</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45956.937539236111</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45956.937539236111</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45956.937539236111</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45956.937539236111</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45956.937539236111</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45956.937539236111</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45956.937539236111</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45956.937539236111</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45956.937539236111</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45956.937539236111</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45956.937539236111</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45956.937539236111</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45956.937539236111</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45956.937539236111</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45956.937539236111</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45956.937539236111</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45956.937539236111</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45956.937539236111</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45956.937539236111</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45956.937539236111</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45956.937539236111</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45956.937539236111</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45956.937539236111</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45956.937539236111</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45956.937539236111</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45956.937539236111</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45956.937539236111</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45956.937539236111</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45956.937539236111</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45956.937539236111</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45956.937539236111</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45956.937539236111</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45956.937539236111</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45956.937539236111</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45956.937539236111</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45956.937539236111</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45956.937539236111</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45956.937539236111</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45956.937539236111</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45956.937539236111</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45956.937539236111</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45956.937539236111</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45956.937539236111</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45956.937539236111</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45956.937539236111</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45956.937539236111</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45956.937539236111</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45956.937539236111</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45956.937539236111</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45956.937539236111</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45956.937539236111</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45956.937539236111</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45956.937539236111</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45956.937539236111</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45956.937539236111</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45956.937539236111</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45956.937539236111</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45956.937539236111</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45956.937539236111</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45956.937539236111</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45956.937539236111</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45956.937539236111</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45956.937539236111</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45956.937539236111</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45956.937539236111</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45956.937539236111</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45956.937539236111</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45956.937539236111</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45956.937539236111</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45956.937539236111</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45956.937539236111</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45956.937539236111</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45956.937539236111</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45956.937539236111</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45956.937539236111</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45956.937539236111</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45956.937539236111</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45956.937539236111</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45956.937539236111</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45956.937539236111</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45956.937539236111</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45956.937539236111</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45956.937539236111</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45956.937539236111</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45956.937539236111</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45956.937539236111</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45956.937539236111</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45956.937539236111</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45956.937539236111</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45956.937539236111</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45956.937539236111</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45956.937539236111</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45956.937539236111</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45956.937539236111</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45956.937539236111</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45956.937539236111</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45956.937539236111</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45956.937539236111</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45956.937539236111</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45956.937539236111</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45956.937539236111</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45956.937539236111</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45956.937539236111</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45956.937539236111</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45956.937539236111</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45956.937539236111</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45956.937539236111</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45956.937539236111</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45956.937539236111</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45956.937539236111</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45956.937539236111</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45956.937539236111</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45956.937539236111</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45956.937539236111</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45956.937539236111</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45956.937539236111</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45956.937539236111</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45956.937539236111</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45956.937539236111</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45956.937539236111</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45956.937539236111</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45956.937539236111</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45956.937539236111</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45956.937539236111</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45956.937539236111</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45956.937539236111</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45956.937539236111</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45956.937539236111</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45956.937539236111</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45956.937539236111</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45956.937539236111</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45956.937539236111</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45956.937539236111</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45956.937539236111</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45956.937539236111</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45956.937539236111</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45956.937539236111</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45956.937539236111</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61"/>
      <c r="B213" s="162" t="str">
        <f>IFERROR(VLOOKUP(D213,DB!A:K,11,0),"")</f>
        <v/>
      </c>
      <c r="C213" s="162"/>
      <c r="D213" s="162"/>
      <c r="E213" s="163"/>
      <c r="F213" s="164"/>
      <c r="G213" s="165">
        <f ca="1">IFERROR(NOW()-F213,"-")</f>
        <v>45956.937539236111</v>
      </c>
      <c r="H213" s="164"/>
      <c r="I213" s="162" t="str">
        <f>IFERROR(VLOOKUP(D213,DB!A:F,6,0),"")</f>
        <v/>
      </c>
      <c r="J213" s="162" t="str">
        <f>IFERROR(VLOOKUP(D213,DB!A:G,7,0),"")</f>
        <v/>
      </c>
      <c r="K213" s="166"/>
      <c r="L213" s="162" t="str">
        <f>IFERROR(VLOOKUP(D213,DB!A:I,9,0),"")</f>
        <v/>
      </c>
      <c r="M213" s="162"/>
      <c r="N213" s="162"/>
      <c r="O213" s="162"/>
      <c r="P213" s="162"/>
      <c r="Q213" s="162"/>
      <c r="R213" s="162"/>
      <c r="S213" s="162"/>
      <c r="T213" s="162"/>
      <c r="U213" s="162"/>
      <c r="V213" s="162"/>
      <c r="W213" s="162"/>
      <c r="X213" s="162"/>
      <c r="Y213" s="162"/>
      <c r="Z213" s="162"/>
      <c r="AA213" s="162"/>
      <c r="AB213" s="162"/>
      <c r="AC213" s="162"/>
      <c r="AD213" s="162"/>
      <c r="AE213" s="162"/>
      <c r="AF213" s="162"/>
      <c r="AG213" s="162"/>
      <c r="AH213" s="162"/>
      <c r="AI213" s="162"/>
      <c r="AJ213" s="162"/>
      <c r="AK213" s="162"/>
      <c r="AL213" s="162"/>
      <c r="AM213" s="162"/>
      <c r="AN213" s="162"/>
      <c r="AO213" s="162"/>
      <c r="AP213" s="162"/>
      <c r="AQ213" s="162"/>
      <c r="AR213" s="162"/>
      <c r="AS213" s="162"/>
      <c r="AT213" s="162"/>
      <c r="AU213" s="162"/>
      <c r="AV213" s="162"/>
      <c r="AW213" s="162"/>
      <c r="AX213" s="162"/>
      <c r="AY213" s="162"/>
      <c r="AZ213" s="162"/>
      <c r="BA213" s="162"/>
      <c r="BB213" s="162"/>
      <c r="BC213" s="162"/>
      <c r="BD213" s="162"/>
      <c r="BE213" s="162"/>
      <c r="BF213" s="162"/>
      <c r="BG213" s="162"/>
      <c r="BH213" s="162"/>
      <c r="BI213" s="162"/>
      <c r="BJ213" s="162"/>
      <c r="BK213" s="162"/>
      <c r="BL213" s="162"/>
      <c r="BM213" s="162"/>
      <c r="BN213" s="162"/>
      <c r="BO213" s="162"/>
      <c r="BP213" s="162"/>
      <c r="BQ213" s="162"/>
      <c r="BR213" s="162"/>
      <c r="BS213" s="162"/>
      <c r="BT213" s="162"/>
      <c r="BU213" s="162"/>
      <c r="BV213" s="162"/>
      <c r="BW213" s="162"/>
      <c r="BX213" s="162"/>
      <c r="BY213" s="162"/>
      <c r="BZ213" s="162"/>
      <c r="CA213" s="162"/>
      <c r="CB213" s="162"/>
      <c r="CC213" s="162"/>
      <c r="CD213" s="162"/>
      <c r="CE213" s="162"/>
      <c r="CF213" s="162"/>
      <c r="CG213" s="162"/>
      <c r="CH213" s="162"/>
      <c r="CI213" s="162"/>
      <c r="CJ213" s="167"/>
    </row>
  </sheetData>
  <dataValidations count="2">
    <dataValidation allowBlank="1" showInputMessage="1" showErrorMessage="1" sqref="E1" xr:uid="{4D935161-CDD3-4592-B877-3FB59C99E142}"/>
    <dataValidation type="list" allowBlank="1" showInputMessage="1" showErrorMessage="1" sqref="E3:E213"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9" ca="1" si="0">IFERROR(NOW()-F2,"-")</f>
        <v>45956.937539236111</v>
      </c>
      <c r="H2" s="22"/>
      <c r="I2" s="19" t="str">
        <f>IFERROR(VLOOKUP(D2,DB!A:F,6,0),"")</f>
        <v/>
      </c>
      <c r="J2" s="18" t="str">
        <f>IFERROR(VLOOKUP(D2,DB!A:G,7,0),"")</f>
        <v/>
      </c>
      <c r="K2" s="46"/>
      <c r="L2" s="23" t="str">
        <f>IFERROR(VLOOKUP(D2,DB!A:I,9,0),"")</f>
        <v/>
      </c>
    </row>
    <row r="3" spans="1:13" ht="15" customHeight="1">
      <c r="A3" s="19"/>
      <c r="B3" s="63" t="str">
        <f>IFERROR(VLOOKUP(D3,DB!A:K,11,0),"")</f>
        <v/>
      </c>
      <c r="C3" s="18"/>
      <c r="D3" s="19"/>
      <c r="E3" s="18"/>
      <c r="F3" s="20"/>
      <c r="G3" s="21">
        <f t="shared" ca="1" si="0"/>
        <v>45956.937539236111</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45956.937539236111</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45956.937539236111</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45956.937539236111</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45956.937539236111</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45956.937539236111</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45956.937539236111</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45956.937539236111</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45956.937539236111</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45956.937539236111</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45956.937539236111</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45956.937539236111</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45956.937539236111</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45956.937539236111</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45956.937539236111</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45956.937539236111</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45956.937539236111</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45956.937539236111</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45956.937539236111</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45956.937539236111</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45956.937539236111</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45956.937539236111</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45956.937539236111</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45956.937539236111</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45956.937539236111</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45956.937539236111</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45956.937539236111</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45956.937539236111</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45956.937539236111</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45956.937539236111</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45956.937539236111</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45956.937539236111</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45956.937539236111</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45956.937539236111</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45956.937539236111</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45956.937539236111</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45956.937539236111</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45956.937539236111</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45956.937539236111</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45956.937539236111</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45956.937539236111</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45956.937539236111</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45956.937539236111</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45956.937539236111</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45956.937539236111</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45956.937539236111</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45956.937539236111</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45956.937539236111</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45956.937539236111</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45956.937539236111</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45956.937539236111</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45956.937539236111</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45956.937539236111</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45956.937539236111</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45956.937539236111</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45956.937539236111</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45956.937539236111</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45956.937539236111</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45956.937539236111</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45956.937539236111</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45956.937539236111</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45956.937539236111</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45956.937539236111</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45956.937539236111</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45956.937539236111</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45956.937539236111</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45956.937539236111</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45956.937539236111</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45956.937539236111</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45956.937539236111</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45956.937539236111</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45956.937539236111</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45956.937539236111</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45956.937539236111</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45956.937539236111</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45956.937539236111</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45956.937539236111</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45956.937539236111</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45956.937539236111</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45956.937539236111</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45956.937539236111</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45956.937539236111</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45956.937539236111</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45956.937539236111</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45956.937539236111</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45956.937539236111</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45956.937539236111</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45956.937539236111</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45956.937539236111</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45956.937539236111</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45956.937539236111</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45956.937539236111</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45956.937539236111</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45956.937539236111</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45956.937539236111</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45956.937539236111</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45956.937539236111</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45956.937539236111</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45956.937539236111</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45956.937539236111</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45956.937539236111</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45956.937539236111</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45956.937539236111</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45956.937539236111</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45956.937539236111</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45956.937539236111</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45956.937539236111</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45956.937539236111</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45956.937539236111</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45956.937539236111</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45956.937539236111</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45956.937539236111</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45956.937539236111</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45956.937539236111</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45956.937539236111</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45956.937539236111</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45956.937539236111</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45956.937539236111</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45956.937539236111</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45956.937539236111</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45956.937539236111</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45956.937539236111</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45956.937539236111</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45956.937539236111</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45956.937539236111</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45956.937539236111</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45956.937539236111</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45956.937539236111</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45956.937539236111</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45956.937539236111</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45956.937539236111</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45956.937539236111</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45956.937539236111</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45956.937539236111</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45956.937539236111</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45956.937539236111</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45956.937539236111</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45956.937539236111</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45956.937539236111</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45956.937539236111</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45956.937539236111</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45956.937539236111</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45956.937539236111</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45956.937539236111</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45956.937539236111</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45956.937539236111</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45956.937539236111</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45956.937539236111</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45956.937539236111</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45956.937539236111</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45956.937539236111</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45956.937539236111</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45956.937539236111</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45956.937539236111</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45956.937539236111</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45956.937539236111</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45956.937539236111</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45956.937539236111</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45956.937539236111</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45956.937539236111</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45956.937539236111</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45956.937539236111</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45956.937539236111</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45956.937539236111</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45956.937539236111</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45956.937539236111</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45956.937539236111</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45956.937539236111</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45956.937539236111</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45956.937539236111</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45956.937539236111</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45956.937539236111</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45956.937539236111</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45956.937539236111</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45956.937539236111</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45956.937539236111</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45956.937539236111</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45956.937539236111</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45956.937539236111</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45956.937539236111</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45956.937539236111</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45956.937539236111</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45956.937539236111</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45956.937539236111</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45956.937539236111</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45956.937539236111</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45956.937539236111</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45956.937539236111</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45956.937539236111</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45956.937539236111</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45956.937539236111</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45956.937539236111</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45956.937539236111</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45956.937539236111</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45956.937539236111</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45956.937539236111</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45956.937539236111</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45956.937539236111</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45956.937539236111</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45956.937539236111</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45956.937539236111</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45956.937539236111</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45956.937539236111</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45956.937539236111</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45956.937539236111</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45956.937539236111</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45956.937539236111</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45956.937539236111</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45956.937539236111</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45956.937539236111</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45956.937539236111</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45956.937539236111</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45956.937539236111</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45956.937539236111</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45956.937539236111</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45956.937539236111</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45956.937539236111</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45956.937539236111</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45956.937539236111</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45956.937539236111</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45956.937539236111</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45956.937539236111</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45956.937539236111</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45956.937539236111</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45956.937539236111</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45956.937539236111</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45956.937539236111</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45956.937539236111</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45956.937539236111</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45956.937539236111</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45956.937539236111</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45956.937539236111</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45956.937539236111</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45956.937539236111</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45956.937539236111</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45956.937539236111</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45956.937539236111</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45956.937539236111</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45956.937539236111</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45956.937539236111</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45956.937539236111</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45956.937539236111</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45956.937539236111</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45956.937539236111</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45956.937539236111</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45956.937539236111</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45956.937539236111</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45956.937539236111</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45956.937539236111</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45956.937539236111</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45956.937539236111</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45956.937539236111</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45956.937539236111</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45956.937539236111</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45956.937539236111</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45956.937539236111</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45956.937539236111</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45956.937539236111</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45956.937539236111</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45956.937539236111</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45956.937539236111</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45956.937539236111</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45956.937539236111</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45956.937539236111</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45956.937539236111</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45956.937539236111</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45956.937539236111</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45956.937539236111</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45956.937539236111</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45956.937539236111</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45956.937539236111</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45956.937539236111</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45956.937539236111</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45956.937539236111</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45956.937539236111</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45956.937539236111</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45956.937539236111</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45956.937539236111</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45956.937539236111</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45956.937539236111</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45956.937539236111</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45956.937539236111</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45956.937539236111</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45956.937539236111</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45956.937539236111</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45956.937539236111</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45956.937539236111</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45956.937539236111</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45956.937539236111</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45956.937539236111</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45956.937539236111</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45956.937539236111</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45956.937539236111</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45956.937539236111</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45956.937539236111</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45956.937539236111</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45956.937539236111</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45956.937539236111</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45956.937539236111</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45956.937539236111</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45956.937539236111</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45956.937539236111</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45956.937539236111</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45956.937539236111</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45956.937539236111</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45956.937539236111</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45956.937539236111</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45956.937539236111</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45956.937539236111</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45956.937539236111</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45956.937539236111</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45956.937539236111</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45956.937539236111</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45956.937539236111</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45956.937539236111</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45956.937539236111</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45956.937539236111</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45956.937539236111</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45956.937539236111</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45956.937539236111</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45956.937539236111</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45956.937539236111</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45956.937539236111</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45956.937539236111</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45956.937539236111</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45956.937539236111</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45956.937539236111</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45956.937539236111</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45956.937539236111</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45956.937539236111</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45956.937539236111</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45956.937539236111</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45956.937539236111</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45956.937539236111</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45956.937539236111</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45956.937539236111</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45956.937539236111</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45956.937539236111</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45956.937539236111</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45956.937539236111</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45956.937539236111</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45956.937539236111</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45956.937539236111</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45956.937539236111</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45956.937539236111</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45956.937539236111</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45956.937539236111</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45956.937539236111</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45956.937539236111</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45956.937539236111</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45956.937539236111</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45956.937539236111</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45956.937539236111</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45956.937539236111</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45956.937539236111</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45956.937539236111</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45956.937539236111</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45956.937539236111</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45956.937539236111</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45956.937539236111</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45956.937539236111</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45956.937539236111</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45956.937539236111</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45956.937539236111</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45956.937539236111</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45956.937539236111</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45956.937539236111</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45956.937539236111</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45956.937539236111</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45956.937539236111</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45956.937539236111</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45956.937539236111</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45956.937539236111</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45956.937539236111</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45956.937539236111</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45956.937539236111</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45956.937539236111</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45956.937539236111</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45956.937539236111</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45956.937539236111</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45956.937539236111</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45956.937539236111</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45956.937539236111</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45956.937539236111</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45956.937539236111</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45956.937539236111</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45956.937539236111</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45956.937539236111</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45956.937539236111</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45956.937539236111</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45956.937539236111</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45956.937539236111</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45956.937539236111</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45956.937539236111</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45956.937539236111</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45956.937539236111</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45956.937539236111</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45956.937539236111</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45956.937539236111</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45956.937539236111</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45956.937539236111</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45956.937539236111</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45956.937539236111</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45956.937539236111</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45956.937539236111</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45956.937539236111</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45956.937539236111</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45956.937539236111</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45956.937539236111</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45956.937539236111</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45956.937539236111</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45956.937539236111</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45956.937539236111</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45956.937539236111</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45956.937539236111</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45956.937539236111</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45956.937539236111</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45956.937539236111</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45956.937539236111</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45956.937539236111</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45956.937539236111</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45956.937539236111</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45956.937539236111</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45956.937539236111</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45956.937539236111</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45956.937539236111</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45956.937539236111</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45956.937539236111</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45956.937539236111</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45956.937539236111</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45956.937539236111</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45956.937539236111</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45956.937539236111</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45956.937539236111</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45956.937539236111</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45956.937539236111</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45956.937539236111</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45956.937539236111</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45956.937539236111</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45956.937539236111</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45956.937539236111</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45956.937539236111</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45956.937539236111</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45956.937539236111</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45956.937539236111</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45956.937539236111</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45956.937539236111</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45956.937539236111</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45956.937539236111</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45956.937539236111</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45956.937539236111</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45956.937539236111</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45956.937539236111</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45956.937539236111</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45956.937539236111</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45956.937539236111</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45956.937539236111</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45956.937539236111</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45956.937539236111</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45956.937539236111</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45956.937539236111</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45956.937539236111</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45956.937539236111</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45956.937539236111</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45956.937539236111</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45956.937539236111</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45956.937539236111</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45956.937539236111</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45956.937539236111</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45956.937539236111</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45956.937539236111</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45956.937539236111</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45956.937539236111</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45956.937539236111</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45956.937539236111</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45956.937539236111</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45956.937539236111</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45956.937539236111</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45956.937539236111</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45956.937539236111</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45956.937539236111</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45956.937539236111</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45956.937539236111</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45956.937539236111</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45956.937539236111</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45956.937539236111</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45956.937539236111</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45956.937539236111</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45956.937539236111</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45956.937539236111</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45956.937539236111</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45956.937539236111</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45956.937539236111</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45956.937539236111</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45956.937539236111</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45956.937539236111</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45956.937539236111</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45956.937539236111</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45956.937539236111</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45956.937539236111</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45956.937539236111</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45956.937539236111</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45956.937539236111</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45956.937539236111</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45956.937539236111</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45956.937539236111</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45956.937539236111</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45956.937539236111</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45956.937539236111</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45956.937539236111</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45956.937539236111</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45956.937539236111</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45956.937539236111</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45956.937539236111</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45956.937539236111</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45956.937539236111</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45956.937539236111</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45956.937539236111</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45956.937539236111</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45956.937539236111</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45956.937539236111</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45956.937539236111</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45956.937539236111</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45956.937539236111</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45956.937539236111</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45956.937539236111</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45956.937539236111</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45956.937539236111</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45956.937539236111</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45956.937539236111</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45956.937539236111</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45956.937539236111</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45956.937539236111</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45956.937539236111</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45956.937539236111</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45956.937539236111</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45956.937539236111</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45956.937539236111</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45956.937539236111</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45956.937539236111</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45956.937539236111</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45956.937539236111</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45956.937539236111</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45956.937539236111</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45956.937539236111</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45956.937539236111</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45956.937539236111</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45956.937539236111</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45956.937539236111</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45956.937539236111</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45956.937539236111</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45956.937539236111</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45956.937539236111</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45956.937539236111</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45956.937539236111</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45956.937539236111</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45956.937539236111</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45956.937539236111</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45956.937539236111</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45956.937539236111</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45956.937539236111</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45956.937539236111</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45956.937539236111</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45956.937539236111</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45956.937539236111</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45956.937539236111</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45956.937539236111</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45956.937539236111</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45956.937539236111</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45956.937539236111</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45956.937539236111</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45956.937539236111</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45956.937539236111</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45956.937539236111</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45956.937539236111</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45956.937539236111</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45956.937539236111</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45956.937539236111</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45956.937539236111</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45956.937539236111</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45956.937539236111</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45956.937539236111</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45956.937539236111</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45956.937539236111</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45956.937539236111</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45956.937539236111</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45956.937539236111</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45956.937539236111</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45956.937539236111</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45956.937539236111</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45956.937539236111</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45956.937539236111</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45956.937539236111</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45956.937539236111</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45956.937539236111</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45956.937539236111</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45956.937539236111</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45956.937539236111</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45956.937539236111</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45956.937539236111</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45956.937539236111</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45956.937539236111</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45956.937539236111</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45956.937539236111</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45956.937539236111</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45956.937539236111</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45956.937539236111</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45956.937539236111</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45956.937539236111</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45956.937539236111</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45956.937539236111</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45956.937539236111</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45956.937539236111</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45956.937539236111</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45956.937539236111</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45956.937539236111</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45956.937539236111</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45956.937539236111</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45956.937539236111</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45956.937539236111</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45956.937539236111</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45956.937539236111</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45956.937539236111</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45956.937539236111</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45956.937539236111</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45956.937539236111</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45956.937539236111</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45956.937539236111</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45956.937539236111</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45956.937539236111</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45956.937539236111</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45956.937539236111</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45956.937539236111</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45956.937539236111</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45956.937539236111</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45956.937539236111</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45956.937539236111</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45956.937539236111</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45956.937539236111</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45956.937539236111</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45956.937539236111</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45956.937539236111</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45956.937539236111</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45956.937539236111</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45956.937539236111</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45956.937539236111</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45956.937539236111</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45956.937539236111</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45956.937539236111</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45956.937539236111</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45956.937539236111</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45956.937539236111</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45956.937539236111</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45956.937539236111</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45956.937539236111</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45956.937539236111</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45956.937539236111</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45956.937539236111</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45956.937539236111</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45956.937539236111</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45956.937539236111</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45956.937539236111</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45956.937539236111</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45956.937539236111</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45956.937539236111</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45956.937539236111</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45956.937539236111</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45956.937539236111</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45956.937539236111</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45956.937539236111</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45956.937539236111</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45956.937539236111</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45956.937539236111</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45956.937539236111</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45956.937539236111</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45956.937539236111</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45956.937539236111</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45956.937539236111</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45956.937539236111</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45956.937539236111</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45956.937539236111</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45956.937539236111</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45956.937539236111</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45956.937539236111</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45956.937539236111</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45956.937539236111</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45956.937539236111</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45956.937539236111</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45956.937539236111</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45956.937539236111</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45956.937539236111</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45956.937539236111</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45956.937539236111</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45956.937539236111</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45956.937539236111</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45956.937539236111</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45956.937539236111</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45956.937539236111</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45956.937539236111</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45956.937539236111</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45956.937539236111</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45956.937539236111</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45956.937539236111</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45956.937539236111</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45956.937539236111</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45956.937539236111</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45956.937539236111</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45956.937539236111</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45956.937539236111</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45956.937539236111</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45956.937539236111</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45956.937539236111</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45956.937539236111</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45956.937539236111</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45956.937539236111</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45956.937539236111</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45956.937539236111</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45956.937539236111</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45956.937539236111</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45956.937539236111</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45956.937539236111</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45956.937539236111</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45956.937539236111</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45956.937539236111</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45956.937539236111</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45956.937539236111</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45956.937539236111</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45956.937539236111</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45956.937539236111</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45956.937539236111</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45956.937539236111</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45956.937539236111</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45956.937539236111</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45956.937539236111</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45956.937539236111</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45956.937539236111</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45956.937539236111</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45956.937539236111</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45956.937539236111</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45956.937539236111</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45956.937539236111</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45956.937539236111</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45956.937539236111</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45956.937539236111</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45956.937539236111</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45956.937539236111</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45956.937539236111</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45956.937539236111</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45956.937539236111</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45956.937539236111</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45956.937539236111</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45956.937539236111</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45956.937539236111</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45956.937539236111</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45956.937539236111</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45956.937539236111</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45956.937539236111</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45956.937539236111</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45956.937539236111</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45956.937539236111</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45956.937539236111</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45956.937539236111</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45956.937539236111</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45956.937539236111</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45956.937539236111</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45956.937539236111</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45956.937539236111</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45956.937539236111</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45956.937539236111</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45956.937539236111</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45956.937539236111</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45956.937539236111</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45956.937539236111</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45956.937539236111</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45956.937539236111</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45956.937539236111</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45956.937539236111</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45956.937539236111</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45956.937539236111</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45956.937539236111</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45956.937539236111</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45956.937539236111</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45956.937539236111</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45956.937539236111</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45956.937539236111</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45956.937539236111</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45956.937539236111</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45956.937539236111</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45956.937539236111</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45956.937539236111</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45956.937539236111</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45956.937539236111</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45956.937539236111</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45956.937539236111</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45956.937539236111</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45956.937539236111</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45956.937539236111</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45956.937539236111</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45956.937539236111</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45956.937539236111</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45956.937539236111</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45956.937539236111</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45956.937539236111</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45956.937539236111</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45956.937539236111</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45956.937539236111</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45956.937539236111</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45956.937539236111</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45956.937539236111</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45956.937539236111</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45956.937539236111</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45956.937539236111</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45956.937539236111</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45956.937539236111</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45956.937539236111</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45956.937539236111</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45956.937539236111</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45956.937539236111</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45956.937539236111</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45956.937539236111</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45956.937539236111</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45956.937539236111</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45956.937539236111</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45956.937539236111</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45956.937539236111</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45956.937539236111</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45956.937539236111</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45956.937539236111</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45956.937539236111</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45956.937539236111</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45956.937539236111</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45956.937539236111</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45956.937539236111</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45956.937539236111</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45956.937539236111</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45956.937539236111</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45956.937539236111</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45956.937539236111</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45956.937539236111</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45956.937539236111</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45956.937539236111</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45956.937539236111</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45956.937539236111</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45956.937539236111</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45956.937539236111</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45956.937539236111</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45956.937539236111</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45956.937539236111</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45956.937539236111</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45956.937539236111</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45956.937539236111</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45956.937539236111</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45956.937539236111</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45956.937539236111</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45956.937539236111</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45956.937539236111</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45956.937539236111</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45956.937539236111</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45956.937539236111</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45956.937539236111</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45956.937539236111</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45956.937539236111</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45956.937539236111</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45956.937539236111</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45956.937539236111</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45956.937539236111</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45956.937539236111</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45956.937539236111</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45956.937539236111</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45956.937539236111</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45956.937539236111</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45956.937539236111</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45956.937539236111</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45956.937539236111</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45956.937539236111</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45956.937539236111</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45956.937539236111</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45956.937539236111</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45956.937539236111</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45956.937539236111</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45956.937539236111</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45956.937539236111</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45956.937539236111</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45956.937539236111</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45956.937539236111</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45956.937539236111</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45956.937539236111</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45956.937539236111</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45956.937539236111</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45956.937539236111</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45956.937539236111</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45956.937539236111</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45956.937539236111</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45956.937539236111</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45956.937539236111</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45956.937539236111</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45956.937539236111</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45956.937539236111</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45956.937539236111</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45956.937539236111</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45956.937539236111</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45956.937539236111</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45956.937539236111</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45956.937539236111</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45956.937539236111</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45956.937539236111</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45956.937539236111</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45956.937539236111</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45956.937539236111</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45956.937539236111</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45956.937539236111</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45956.937539236111</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45956.937539236111</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45956.937539236111</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45956.937539236111</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45956.937539236111</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45956.937539236111</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45956.937539236111</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45956.937539236111</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45956.937539236111</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45956.937539236111</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45956.937539236111</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45956.937539236111</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45956.937539236111</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45956.937539236111</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45956.937539236111</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45956.937539236111</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45956.937539236111</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45956.937539236111</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45956.937539236111</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45956.937539236111</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45956.937539236111</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45956.937539236111</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45956.937539236111</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45956.937539236111</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45956.937539236111</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45956.937539236111</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45956.937539236111</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45956.937539236111</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45956.937539236111</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45956.937539236111</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45956.937539236111</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45956.937539236111</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45956.937539236111</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45956.937539236111</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45956.937539236111</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45956.937539236111</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45956.937539236111</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45956.937539236111</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45956.937539236111</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45956.937539236111</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45956.937539236111</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45956.937539236111</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45956.937539236111</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45956.937539236111</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45956.937539236111</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45956.937539236111</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45956.937539236111</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45956.937539236111</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45956.937539236111</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45956.937539236111</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45956.937539236111</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45956.937539236111</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45956.937539236111</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45956.937539236111</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45956.937539236111</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45956.937539236111</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45956.937539236111</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45956.937539236111</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45956.937539236111</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45956.937539236111</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45956.937539236111</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45956.937539236111</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45956.937539236111</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45956.937539236111</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45956.937539236111</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45956.937539236111</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45956.937539236111</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45956.937539236111</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45956.937539236111</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45956.937539236111</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45956.937539236111</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45956.937539236111</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45956.937539236111</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45956.937539236111</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45956.937539236111</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45956.937539236111</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45956.937539236111</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45956.937539236111</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45956.937539236111</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45956.937539236111</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45956.937539236111</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45956.937539236111</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45956.937539236111</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45956.937539236111</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45956.937539236111</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45956.937539236111</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45956.937539236111</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45956.937539236111</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45956.937539236111</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45956.937539236111</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45956.937539236111</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45956.937539236111</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45956.937539236111</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45956.937539236111</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45956.937539236111</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45956.937539236111</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45956.937539236111</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45956.937539236111</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45956.937539236111</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45956.937539236111</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45956.937539236111</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45956.937539236111</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45956.937539236111</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45956.937539236111</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45956.937539236111</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45956.937539236111</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45956.937539236111</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45956.937539236111</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45956.937539236111</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45956.937539236111</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45956.937539236111</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45956.937539236111</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45956.937539236111</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45956.937539236111</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45956.937539236111</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45956.937539236111</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45956.937539236111</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45956.937539236111</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45956.937539236111</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45956.937539236111</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45956.937539236111</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45956.937539236111</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45956.937539236111</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45956.937539236111</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45956.937539236111</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45956.937539236111</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45956.937539236111</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45956.937539236111</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45956.937539236111</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45956.937539236111</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45956.937539236111</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45956.937539236111</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45956.937539236111</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45956.937539236111</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45956.937539236111</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45956.937539236111</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45956.937539236111</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45956.937539236111</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45956.937539236111</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45956.937539236111</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45956.937539236111</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45956.937539236111</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45956.937539236111</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45956.937539236111</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45956.937539236111</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45956.937539236111</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45956.937539236111</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45956.937539236111</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45956.937539236111</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45956.937539236111</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45956.937539236111</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45956.937539236111</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45956.937539236111</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45956.937539236111</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45956.937539236111</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45956.937539236111</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45956.937539236111</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45956.937539236111</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45956.937539236111</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45956.937539236111</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45956.937539236111</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45956.937539236111</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45956.937539236111</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45956.937539236111</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45956.937539236111</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45956.937539236111</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45956.937539236111</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45956.937539236111</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45956.937539236111</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45956.937539236111</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45956.937539236111</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45956.937539236111</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45956.937539236111</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45956.937539236111</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45956.937539236111</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45956.937539236111</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45956.937539236111</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45956.937539236111</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45956.937539236111</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45956.937539236111</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45956.937539236111</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45956.937539236111</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45956.937539236111</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45956.937539236111</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45956.937539236111</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45956.937539236111</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45956.937539236111</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45956.937539236111</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45956.937539236111</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45956.937539236111</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45956.937539236111</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45956.937539236111</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45956.937539236111</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45956.937539236111</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45956.937539236111</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45956.937539236111</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45956.937539236111</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45956.937539236111</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45956.937539236111</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09"/>
  <sheetViews>
    <sheetView workbookViewId="0">
      <selection activeCell="D4" sqre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253.45682164351456</v>
      </c>
      <c r="H2" s="99">
        <v>45703.474768518521</v>
      </c>
      <c r="I2" s="99" t="str">
        <f>IFERROR(VLOOKUP(D2,DB!A:F,6,0),"")</f>
        <v>SCECO</v>
      </c>
      <c r="J2" s="99" t="str">
        <f>IFERROR(VLOOKUP(D2,DB!A:G,7,0),"")</f>
        <v>Dead</v>
      </c>
      <c r="K2" s="101" t="s">
        <v>39085</v>
      </c>
      <c r="L2" s="94" t="str">
        <f>IFERROR(VLOOKUP(D2,DB!A:I,9,0),"")</f>
        <v>Latis</v>
      </c>
    </row>
    <row r="3" spans="1:16" ht="30" customHeight="1">
      <c r="A3" s="94" t="s">
        <v>39086</v>
      </c>
      <c r="B3" s="94" t="str">
        <f>IFERROR(VLOOKUP(D3,DB!A:K,11,0),"")</f>
        <v>R4</v>
      </c>
      <c r="C3" s="94">
        <v>1</v>
      </c>
      <c r="D3" s="94" t="s">
        <v>27420</v>
      </c>
      <c r="E3" s="98" t="s">
        <v>38998</v>
      </c>
      <c r="F3" s="123">
        <v>45953.634722222225</v>
      </c>
      <c r="G3" s="124">
        <f ca="1">IFERROR(NOW()-F3,"")</f>
        <v>3.3028170138859423</v>
      </c>
      <c r="H3" s="123">
        <v>45953.546631944446</v>
      </c>
      <c r="I3" s="99" t="str">
        <f>IFERROR(VLOOKUP(D3,DB!A:F,6,0),"")</f>
        <v>SCECO</v>
      </c>
      <c r="J3" s="99" t="str">
        <f>IFERROR(VLOOKUP(D3,DB!A:G,7,0),"")</f>
        <v>Dead</v>
      </c>
      <c r="K3" s="125" t="s">
        <v>39087</v>
      </c>
      <c r="L3" s="121" t="str">
        <f>IFERROR(VLOOKUP(D3,DB!A:I,9,0),"")</f>
        <v>Latis</v>
      </c>
    </row>
    <row r="4" spans="1:16" ht="15" customHeight="1">
      <c r="A4" s="119" t="s">
        <v>39088</v>
      </c>
      <c r="B4" s="119" t="str">
        <f>IFERROR(VLOOKUP(D4,DB!A:K,11,0),"")</f>
        <v>R4</v>
      </c>
      <c r="C4" s="120">
        <v>2</v>
      </c>
      <c r="D4" s="121" t="s">
        <v>38836</v>
      </c>
      <c r="E4" s="98" t="s">
        <v>38998</v>
      </c>
      <c r="F4" s="123"/>
      <c r="G4" s="124">
        <f ca="1">IFERROR(NOW()-F4,"")</f>
        <v>45956.937539236111</v>
      </c>
      <c r="H4" s="123">
        <v>45956.92114583333</v>
      </c>
      <c r="I4" s="119" t="str">
        <f>IFERROR(VLOOKUP(D4,DB!A:F,6,0),"")</f>
        <v>Generator-DG</v>
      </c>
      <c r="J4" s="119" t="str">
        <f>IFERROR(VLOOKUP(D4,DB!A:G,7,0),"")</f>
        <v>In progress</v>
      </c>
      <c r="K4" s="125" t="s">
        <v>39089</v>
      </c>
      <c r="L4" s="121" t="str">
        <f>IFERROR(VLOOKUP(D4,DB!A:I,9,0),"")</f>
        <v>Latis</v>
      </c>
    </row>
    <row r="5" spans="1:16" ht="15" customHeight="1">
      <c r="A5" s="119" t="s">
        <v>39088</v>
      </c>
      <c r="B5" s="119" t="str">
        <f>IFERROR(VLOOKUP(D5,DB!A:K,11,0),"")</f>
        <v>R4</v>
      </c>
      <c r="C5" s="120">
        <v>1</v>
      </c>
      <c r="D5" s="94" t="s">
        <v>39090</v>
      </c>
      <c r="E5" s="98" t="s">
        <v>38998</v>
      </c>
      <c r="F5" s="123"/>
      <c r="G5" s="124">
        <f ca="1">IFERROR(NOW()-F5,"")</f>
        <v>45956.937539236111</v>
      </c>
      <c r="H5" s="123">
        <v>45956.899189814816</v>
      </c>
      <c r="I5" s="119" t="str">
        <f>IFERROR(VLOOKUP(D5,DB!A:F,6,0),"")</f>
        <v>SCECO</v>
      </c>
      <c r="J5" s="119" t="str">
        <f>IFERROR(VLOOKUP(D5,DB!A:G,7,0),"")</f>
        <v>Dead+Dead</v>
      </c>
      <c r="K5" s="125" t="s">
        <v>39089</v>
      </c>
      <c r="L5" s="121" t="str">
        <f>IFERROR(VLOOKUP(D5,DB!A:I,9,0),"")</f>
        <v>Latis</v>
      </c>
    </row>
    <row r="6" spans="1:16" ht="15" customHeight="1">
      <c r="A6" s="119"/>
      <c r="B6" s="119" t="str">
        <f>IFERROR(VLOOKUP(D6,DB!A:K,11,0),"")</f>
        <v/>
      </c>
      <c r="C6" s="120"/>
      <c r="D6" s="94"/>
      <c r="E6" s="98"/>
      <c r="F6" s="123"/>
      <c r="G6" s="124">
        <f ca="1">IFERROR(NOW()-F6,"")</f>
        <v>45956.937539236111</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45956.937539236111</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45956.937539236111</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45956.937539236111</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45956.937539236111</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45956.937539236111</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45956.937539236111</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45956.937539236111</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45956.937539236111</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45956.937539236111</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45956.937539236111</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45956.937539236111</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45956.937539236111</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45956.937539236111</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122"/>
      <c r="F20" s="123"/>
      <c r="G20" s="124">
        <f ca="1">IFERROR(NOW()-F20,"")</f>
        <v>45956.937539236111</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45956.937539236111</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45956.937539236111</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45956.937539236111</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45956.937539236111</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45956.937539236111</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45956.937539236111</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45956.937539236111</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45956.937539236111</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45956.937539236111</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45956.937539236111</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45956.937539236111</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45956.937539236111</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45956.937539236111</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45956.937539236111</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45956.937539236111</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45956.937539236111</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45956.937539236111</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45956.937539236111</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45956.937539236111</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45956.937539236111</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45956.937539236111</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45956.937539236111</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45956.937539236111</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45956.937539236111</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45956.937539236111</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45956.937539236111</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45956.937539236111</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45956.937539236111</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45956.937539236111</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45956.937539236111</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45956.937539236111</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45956.937539236111</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45956.937539236111</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45956.937539236111</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45956.937539236111</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45956.937539236111</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45956.937539236111</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45956.937539236111</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45956.937539236111</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45956.937539236111</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45956.937539236111</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45956.937539236111</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45956.937539236111</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45956.937539236111</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45956.937539236111</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45956.937539236111</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45956.937539236111</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45956.937539236111</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45956.937539236111</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45956.937539236111</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45956.937539236111</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45956.937539236111</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45956.937539236111</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45956.937539236111</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45956.937539236111</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45956.937539236111</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45956.937539236111</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45956.937539236111</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45956.937539236111</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45956.937539236111</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45956.937539236111</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45956.937539236111</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45956.937539236111</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45956.937539236111</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45956.937539236111</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45956.937539236111</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45956.937539236111</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45956.937539236111</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45956.937539236111</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45956.937539236111</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45956.937539236111</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45956.937539236111</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45956.937539236111</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45956.937539236111</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45956.937539236111</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45956.937539236111</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45956.937539236111</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45956.937539236111</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45956.937539236111</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45956.937539236111</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45956.937539236111</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45956.937539236111</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45956.937539236111</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45956.937539236111</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45956.937539236111</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45956.937539236111</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45956.937539236111</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45956.937539236111</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45956.937539236111</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45956.937539236111</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45956.937539236111</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45956.937539236111</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45956.937539236111</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45956.937539236111</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45956.937539236111</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45956.937539236111</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45956.937539236111</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45956.937539236111</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45956.937539236111</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45956.937539236111</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45956.937539236111</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45956.937539236111</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45956.937539236111</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45956.937539236111</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45956.937539236111</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45956.937539236111</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45956.937539236111</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45956.937539236111</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45956.937539236111</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45956.937539236111</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45956.937539236111</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45956.937539236111</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45956.937539236111</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45956.937539236111</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45956.937539236111</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45956.937539236111</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45956.937539236111</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45956.937539236111</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45956.937539236111</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45956.937539236111</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45956.937539236111</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45956.937539236111</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45956.937539236111</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45956.937539236111</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45956.937539236111</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45956.937539236111</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45956.937539236111</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45956.937539236111</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45956.937539236111</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45956.937539236111</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45956.937539236111</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45956.937539236111</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45956.937539236111</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45956.937539236111</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45956.937539236111</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45956.937539236111</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45956.937539236111</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45956.937539236111</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45956.937539236111</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45956.937539236111</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45956.937539236111</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45956.937539236111</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45956.937539236111</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45956.937539236111</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45956.937539236111</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45956.937539236111</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45956.937539236111</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45956.937539236111</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45956.937539236111</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45956.937539236111</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45956.937539236111</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45956.937539236111</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45956.937539236111</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45956.937539236111</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45956.937539236111</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45956.937539236111</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45956.937539236111</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45956.937539236111</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45956.937539236111</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45956.937539236111</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45956.937539236111</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45956.937539236111</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45956.937539236111</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45956.937539236111</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45956.937539236111</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45956.937539236111</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45956.937539236111</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45956.937539236111</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45956.937539236111</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45956.937539236111</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45956.937539236111</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45956.937539236111</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45956.937539236111</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45956.937539236111</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45956.937539236111</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45956.937539236111</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45956.937539236111</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45956.937539236111</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45956.937539236111</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45956.937539236111</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45956.937539236111</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45956.937539236111</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45956.937539236111</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45956.937539236111</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45956.937539236111</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45956.937539236111</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45956.937539236111</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45956.937539236111</v>
      </c>
      <c r="H208" s="123"/>
      <c r="I208" s="119" t="str">
        <f>IFERROR(VLOOKUP(D208,DB!A:F,6,0),"")</f>
        <v/>
      </c>
      <c r="J208" s="119" t="str">
        <f>IFERROR(VLOOKUP(D208,DB!A:G,7,0),"")</f>
        <v/>
      </c>
      <c r="K208" s="125"/>
      <c r="L208" s="121" t="str">
        <f>IFERROR(VLOOKUP(D208,DB!A:I,9,0),"")</f>
        <v/>
      </c>
    </row>
    <row r="209" spans="1:12" ht="15" customHeight="1">
      <c r="A209" s="126"/>
      <c r="B209" s="126" t="str">
        <f>IFERROR(VLOOKUP(D209,DB!A:K,11,0),"")</f>
        <v/>
      </c>
      <c r="C209" s="127"/>
      <c r="D209" s="128"/>
      <c r="E209" s="129"/>
      <c r="F209" s="130"/>
      <c r="G209" s="131">
        <f ca="1">IFERROR(NOW()-F209,"")</f>
        <v>45956.937539236111</v>
      </c>
      <c r="H209" s="130"/>
      <c r="I209" s="126" t="str">
        <f>IFERROR(VLOOKUP(D209,DB!A:F,6,0),"")</f>
        <v/>
      </c>
      <c r="J209" s="126" t="str">
        <f>IFERROR(VLOOKUP(D209,DB!A:G,7,0),"")</f>
        <v/>
      </c>
      <c r="K209" s="132"/>
      <c r="L209" s="128" t="str">
        <f>IFERROR(VLOOKUP(D209,DB!A:I,9,0),"")</f>
        <v/>
      </c>
    </row>
  </sheetData>
  <dataValidations count="2">
    <dataValidation allowBlank="1" showInputMessage="1" showErrorMessage="1" sqref="E1" xr:uid="{A4F81451-56CC-4543-9497-104C4E44EE4B}"/>
    <dataValidation type="list" allowBlank="1" showInputMessage="1" showErrorMessage="1" sqref="E2:E12"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7"/>
  <sheetViews>
    <sheetView tabSelected="1" workbookViewId="0">
      <selection activeCell="D7" sqref="D7"/>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39091</v>
      </c>
      <c r="B2" s="37" t="str">
        <f>IFERROR(VLOOKUP(D2,DB!A:K,11,0),"")</f>
        <v>R5</v>
      </c>
      <c r="C2" s="37">
        <v>3</v>
      </c>
      <c r="D2" s="118" t="s">
        <v>36034</v>
      </c>
      <c r="E2" s="37" t="s">
        <v>38998</v>
      </c>
      <c r="F2" s="38">
        <v>45891.832060185188</v>
      </c>
      <c r="G2" s="144">
        <f ca="1">IFERROR(NOW()-F2,"")</f>
        <v>65.10547905092244</v>
      </c>
      <c r="H2" s="38">
        <v>45891.790393518517</v>
      </c>
      <c r="I2" s="37" t="str">
        <f>IFERROR(VLOOKUP(D2,DB!A:F,6,0),"")</f>
        <v>Generator-SG</v>
      </c>
      <c r="J2" s="37" t="str">
        <f>IFERROR(VLOOKUP(D2,DB!A:G,7,0),"")</f>
        <v>Vandalized</v>
      </c>
      <c r="K2" s="37" t="s">
        <v>39092</v>
      </c>
      <c r="L2" s="37" t="str">
        <f>IFERROR(VLOOKUP(D2,DB!A:I,9,0),"")</f>
        <v>Latis</v>
      </c>
      <c r="M2" s="117"/>
    </row>
    <row r="3" spans="1:13" ht="30.75">
      <c r="A3" s="37" t="s">
        <v>39093</v>
      </c>
      <c r="B3" s="37" t="str">
        <f>IFERROR(VLOOKUP(D3,DB!A:K,11,0),"")</f>
        <v>R5</v>
      </c>
      <c r="C3" s="37">
        <v>1</v>
      </c>
      <c r="D3" s="37" t="s">
        <v>31329</v>
      </c>
      <c r="E3" s="37" t="s">
        <v>39079</v>
      </c>
      <c r="F3" s="38">
        <v>45926.188877314817</v>
      </c>
      <c r="G3" s="144">
        <f t="shared" ref="G3" ca="1" si="0">IFERROR(NOW()-F3,"")</f>
        <v>30.748661921294115</v>
      </c>
      <c r="H3" s="38">
        <v>45926.158159722225</v>
      </c>
      <c r="I3" s="37" t="str">
        <f>IFERROR(VLOOKUP(D3,DB!A:F,6,0),"")</f>
        <v>SCECO</v>
      </c>
      <c r="J3" s="37" t="str">
        <f>IFERROR(VLOOKUP(D3,DB!A:G,7,0),"")</f>
        <v>Good</v>
      </c>
      <c r="K3" s="37" t="s">
        <v>39094</v>
      </c>
      <c r="L3" s="37" t="str">
        <f>IFERROR(VLOOKUP(D3,DB!A:I,9,0),"")</f>
        <v>Latis</v>
      </c>
      <c r="M3" s="117"/>
    </row>
    <row r="4" spans="1:13" ht="48" customHeight="1">
      <c r="A4" s="152" t="s">
        <v>39095</v>
      </c>
      <c r="B4" s="152" t="str">
        <f>IFERROR(VLOOKUP(D4,DB!A:K,11,0),"")</f>
        <v>R5</v>
      </c>
      <c r="C4" s="152">
        <v>1</v>
      </c>
      <c r="D4" s="152" t="s">
        <v>34781</v>
      </c>
      <c r="E4" s="152" t="s">
        <v>39079</v>
      </c>
      <c r="F4" s="153">
        <v>45948.661111111112</v>
      </c>
      <c r="G4" s="154">
        <f ca="1">IFERROR(NOW()-F4,"")</f>
        <v>8.2764281249983469</v>
      </c>
      <c r="H4" s="153">
        <v>45948.661111111112</v>
      </c>
      <c r="I4" s="152" t="str">
        <f>IFERROR(VLOOKUP(D4,DB!A:F,6,0),"")</f>
        <v>SCECO</v>
      </c>
      <c r="J4" s="152" t="str">
        <f>IFERROR(VLOOKUP(D4,DB!A:G,7,0),"")</f>
        <v>Dead</v>
      </c>
      <c r="K4" s="152" t="s">
        <v>39096</v>
      </c>
      <c r="L4" s="152" t="str">
        <f>IFERROR(VLOOKUP(D4,DB!A:I,9,0),"")</f>
        <v>Latis</v>
      </c>
    </row>
    <row r="5" spans="1:13" ht="30.75">
      <c r="A5" s="152" t="s">
        <v>39097</v>
      </c>
      <c r="B5" s="152" t="str">
        <f>IFERROR(VLOOKUP(D5,DB!A:K,11,0),"")</f>
        <v>R5</v>
      </c>
      <c r="C5" s="152">
        <v>1</v>
      </c>
      <c r="D5" s="152" t="s">
        <v>13007</v>
      </c>
      <c r="E5" s="152" t="s">
        <v>38998</v>
      </c>
      <c r="F5" s="153">
        <v>45956.853344907409</v>
      </c>
      <c r="G5" s="154">
        <f ca="1">IFERROR(NOW()-F5,"")</f>
        <v>8.4194328701414634E-2</v>
      </c>
      <c r="H5" s="153">
        <v>45956.426793981482</v>
      </c>
      <c r="I5" s="152" t="str">
        <f>IFERROR(VLOOKUP(D5,DB!A:F,6,0),"")</f>
        <v>SCECO</v>
      </c>
      <c r="J5" s="152" t="str">
        <f>IFERROR(VLOOKUP(D5,DB!A:G,7,0),"")</f>
        <v>No BB Design</v>
      </c>
      <c r="K5" s="152" t="s">
        <v>39098</v>
      </c>
      <c r="L5" s="152" t="str">
        <f>IFERROR(VLOOKUP(D5,DB!A:I,9,0),"")</f>
        <v>Latis</v>
      </c>
    </row>
    <row r="6" spans="1:13" ht="15">
      <c r="A6" s="169"/>
      <c r="B6" s="152" t="str">
        <f>IFERROR(VLOOKUP(D6,DB!A:K,11,0),"")</f>
        <v/>
      </c>
      <c r="C6" s="152"/>
      <c r="D6" s="152"/>
      <c r="E6" s="152"/>
      <c r="F6" s="153"/>
      <c r="G6" s="154">
        <f ca="1">IFERROR(NOW()-F6,"")</f>
        <v>45956.937539236111</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45956.937539236111</v>
      </c>
      <c r="H7" s="153"/>
      <c r="I7" s="152" t="str">
        <f>IFERROR(VLOOKUP(D7,DB!A:F,6,0),"")</f>
        <v/>
      </c>
      <c r="J7" s="152" t="str">
        <f>IFERROR(VLOOKUP(D7,DB!A:G,7,0),"")</f>
        <v/>
      </c>
      <c r="K7" s="152"/>
      <c r="L7" s="152" t="str">
        <f>IFERROR(VLOOKUP(D7,DB!A:I,9,0),"")</f>
        <v/>
      </c>
    </row>
    <row r="8" spans="1:13" ht="15">
      <c r="A8" s="152"/>
      <c r="B8" s="152" t="str">
        <f>IFERROR(VLOOKUP(D8,DB!A:K,11,0),"")</f>
        <v/>
      </c>
      <c r="C8" s="152"/>
      <c r="D8" s="170"/>
      <c r="E8" s="152"/>
      <c r="F8" s="153"/>
      <c r="G8" s="154">
        <f ca="1">IFERROR(NOW()-F8,"")</f>
        <v>45956.937539236111</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45956.937539236111</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45956.937539236111</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45956.937539236111</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45956.937539236111</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45956.937539236111</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45956.937539236111</v>
      </c>
      <c r="H14" s="153"/>
      <c r="I14" s="152" t="str">
        <f>IFERROR(VLOOKUP(D14,DB!A:F,6,0),"")</f>
        <v/>
      </c>
      <c r="J14" s="152" t="str">
        <f>IFERROR(VLOOKUP(D14,DB!A:G,7,0),"")</f>
        <v/>
      </c>
      <c r="K14" s="152"/>
      <c r="L14" s="152" t="str">
        <f>IFERROR(VLOOKUP(D14,DB!A:I,9,0),"")</f>
        <v/>
      </c>
    </row>
    <row r="15" spans="1:13" ht="15">
      <c r="A15" s="152"/>
      <c r="B15" s="152" t="str">
        <f>IFERROR(VLOOKUP(D15,DB!A:K,11,0),"")</f>
        <v/>
      </c>
      <c r="C15" s="152"/>
      <c r="D15"/>
      <c r="E15" s="152"/>
      <c r="F15" s="153"/>
      <c r="G15" s="154">
        <f ca="1">IFERROR(NOW()-F15,"")</f>
        <v>45956.937539236111</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45956.937539236111</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45956.937539236111</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45956.937539236111</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45956.937539236111</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45956.937539236111</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45956.937539236111</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45956.937539236111</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45956.937539236111</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45956.937539236111</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45956.937539236111</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45956.937539236111</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45956.937539236111</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45956.937539236111</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45956.937539236111</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45956.937539236111</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45956.937539236111</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45956.937539236111</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45956.937539236111</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45956.937539236111</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45956.937539236111</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45956.937539236111</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45956.937539236111</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45956.937539236111</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45956.937539236111</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45956.937539236111</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45956.937539236111</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45956.937539236111</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45956.937539236111</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45956.937539236111</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45956.937539236111</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45956.937539236111</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45956.937539236111</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45956.937539236111</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45956.937539236111</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45956.937539236111</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45956.937539236111</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45956.937539236111</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45956.937539236111</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45956.937539236111</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45956.937539236111</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45956.937539236111</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45956.937539236111</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45956.937539236111</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45956.937539236111</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45956.937539236111</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45956.937539236111</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45956.937539236111</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45956.937539236111</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45956.937539236111</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45956.937539236111</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45956.937539236111</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45956.937539236111</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45956.937539236111</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45956.937539236111</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45956.937539236111</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45956.937539236111</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45956.937539236111</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45956.937539236111</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45956.937539236111</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45956.937539236111</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45956.937539236111</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45956.937539236111</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45956.937539236111</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45956.937539236111</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45956.937539236111</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45956.937539236111</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45956.937539236111</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45956.937539236111</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45956.937539236111</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45956.937539236111</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45956.937539236111</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45956.937539236111</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45956.937539236111</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45956.937539236111</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45956.937539236111</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45956.937539236111</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45956.937539236111</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45956.937539236111</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45956.937539236111</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45956.937539236111</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45956.937539236111</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45956.937539236111</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45956.937539236111</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45956.937539236111</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45956.937539236111</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45956.937539236111</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45956.937539236111</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45956.937539236111</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45956.937539236111</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45956.937539236111</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45956.937539236111</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45956.937539236111</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45956.937539236111</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45956.937539236111</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45956.937539236111</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45956.937539236111</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45956.937539236111</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45956.937539236111</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45956.937539236111</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45956.937539236111</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45956.937539236111</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45956.937539236111</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45956.937539236111</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45956.937539236111</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45956.937539236111</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45956.937539236111</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45956.937539236111</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45956.937539236111</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45956.937539236111</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45956.937539236111</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45956.937539236111</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45956.937539236111</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45956.937539236111</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45956.937539236111</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45956.937539236111</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45956.937539236111</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45956.937539236111</v>
      </c>
      <c r="H132" s="153"/>
      <c r="I132" s="152" t="str">
        <f>IFERROR(VLOOKUP(D132,DB!A:F,6,0),"")</f>
        <v/>
      </c>
      <c r="J132" s="152" t="str">
        <f>IFERROR(VLOOKUP(D132,DB!A:G,7,0),"")</f>
        <v/>
      </c>
      <c r="K132" s="152"/>
      <c r="L132" s="152" t="str">
        <f>IFERROR(VLOOKUP(D132,DB!A:I,9,0),"")</f>
        <v/>
      </c>
    </row>
    <row r="133" spans="1:12" ht="15">
      <c r="A133" s="158"/>
      <c r="B133" s="158" t="str">
        <f>IFERROR(VLOOKUP(D133,DB!A:K,11,0),"")</f>
        <v/>
      </c>
      <c r="C133" s="158"/>
      <c r="D133" s="158"/>
      <c r="E133" s="158"/>
      <c r="F133" s="159"/>
      <c r="G133" s="160">
        <f ca="1">IFERROR(NOW()-F133,"")</f>
        <v>45956.937539236111</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45956.937539236111</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45956.937539236111</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45956.937539236111</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45956.937539236111</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45956.937539236111</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45956.937539236111</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45956.937539236111</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45956.937539236111</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45956.937539236111</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45956.937539236111</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45956.937539236111</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45956.937539236111</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45956.937539236111</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45956.937539236111</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45956.937539236111</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45956.937539236111</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45956.937539236111</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45956.937539236111</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45956.937539236111</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45956.937539236111</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45956.937539236111</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45956.937539236111</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45956.937539236111</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45956.937539236111</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45956.937539236111</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45956.937539236111</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45956.937539236111</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45956.937539236111</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45956.937539236111</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45956.937539236111</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45956.937539236111</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45956.937539236111</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45956.937539236111</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45956.937539236111</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45956.937539236111</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45956.937539236111</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45956.937539236111</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45956.937539236111</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45956.937539236111</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45956.937539236111</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45956.937539236111</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45956.937539236111</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45956.937539236111</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45956.937539236111</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45956.937539236111</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45956.937539236111</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45956.937539236111</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45956.937539236111</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45956.937539236111</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45956.937539236111</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45956.937539236111</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45956.937539236111</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45956.937539236111</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45956.937539236111</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45956.937539236111</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45956.937539236111</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45956.937539236111</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45956.937539236111</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45956.937539236111</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45956.937539236111</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45956.937539236111</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45956.937539236111</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45956.937539236111</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45956.937539236111</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45956.937539236111</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45956.937539236111</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45956.937539236111</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45956.937539236111</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45956.937539236111</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45956.937539236111</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45956.937539236111</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45956.937539236111</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45956.937539236111</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45956.937539236111</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45956.937539236111</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45956.937539236111</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45956.937539236111</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45956.937539236111</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45956.937539236111</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45956.937539236111</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45956.937539236111</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45956.937539236111</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45956.937539236111</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45956.937539236111</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45956.937539236111</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45956.937539236111</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45956.937539236111</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45956.937539236111</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45956.937539236111</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45956.937539236111</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45956.937539236111</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45956.937539236111</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45956.937539236111</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45956.937539236111</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45956.937539236111</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45956.937539236111</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45956.937539236111</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45956.937539236111</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45956.937539236111</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45956.937539236111</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45956.937539236111</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45956.937539236111</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45956.937539236111</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45956.937539236111</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45956.937539236111</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45956.937539236111</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45956.937539236111</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45956.937539236111</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45956.937539236111</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45956.937539236111</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45956.937539236111</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45956.937539236111</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45956.937539236111</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45956.937539236111</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45956.937539236111</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45956.937539236111</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45956.937539236111</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45956.937539236111</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45956.937539236111</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45956.937539236111</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45956.937539236111</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45956.937539236111</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45956.937539236111</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45956.937539236111</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45956.937539236111</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45956.937539236111</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45956.937539236111</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45956.937539236111</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45956.937539236111</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45956.937539236111</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45956.937539236111</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45956.937539236111</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45956.937539236111</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45956.937539236111</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45956.937539236111</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45956.937539236111</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45956.937539236111</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45956.937539236111</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45956.937539236111</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45956.937539236111</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45956.937539236111</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45956.937539236111</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45956.937539236111</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45956.937539236111</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45956.937539236111</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45956.937539236111</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45956.937539236111</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45956.937539236111</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45956.937539236111</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45956.937539236111</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45956.937539236111</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45956.937539236111</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45956.937539236111</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45956.937539236111</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45956.937539236111</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45956.937539236111</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45956.937539236111</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45956.937539236111</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45956.937539236111</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45956.937539236111</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45956.937539236111</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45956.937539236111</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45956.937539236111</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45956.937539236111</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45956.937539236111</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45956.937539236111</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45956.937539236111</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45956.937539236111</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45956.937539236111</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45956.937539236111</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45956.937539236111</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45956.937539236111</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45956.937539236111</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45956.937539236111</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45956.937539236111</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45956.937539236111</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45956.937539236111</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45956.937539236111</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45956.937539236111</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45956.937539236111</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45956.937539236111</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45956.937539236111</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45956.937539236111</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45956.937539236111</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45956.937539236111</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45956.937539236111</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45956.937539236111</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45956.937539236111</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45956.937539236111</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45956.937539236111</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45956.937539236111</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45956.937539236111</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45956.937539236111</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45956.937539236111</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45956.937539236111</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45956.937539236111</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45956.937539236111</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45956.937539236111</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45956.937539236111</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45956.937539236111</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45956.937539236111</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45956.937539236111</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45956.937539236111</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45956.937539236111</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45956.937539236111</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45956.937539236111</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45956.937539236111</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45956.937539236111</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45956.937539236111</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45956.937539236111</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45956.937539236111</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45956.937539236111</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45956.937539236111</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45956.937539236111</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45956.937539236111</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45956.937539236111</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45956.937539236111</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45956.937539236111</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45956.937539236111</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45956.937539236111</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45956.937539236111</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45956.937539236111</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45956.937539236111</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45956.937539236111</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45956.937539236111</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45956.937539236111</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45956.937539236111</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45956.937539236111</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45956.937539236111</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45956.937539236111</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45956.937539236111</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45956.937539236111</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45956.937539236111</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45956.937539236111</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45956.937539236111</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45956.937539236111</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45956.937539236111</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45956.937539236111</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45956.937539236111</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45956.937539236111</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45956.937539236111</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45956.937539236111</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45956.937539236111</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45956.937539236111</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45956.937539236111</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45956.937539236111</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45956.937539236111</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45956.937539236111</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45956.937539236111</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45956.937539236111</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45956.937539236111</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45956.937539236111</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45956.937539236111</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45956.937539236111</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45956.937539236111</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45956.937539236111</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45956.937539236111</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45956.937539236111</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45956.937539236111</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45956.937539236111</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45956.937539236111</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45956.937539236111</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45956.937539236111</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45956.937539236111</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45956.937539236111</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45956.937539236111</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45956.937539236111</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45956.937539236111</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45956.937539236111</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45956.937539236111</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45956.937539236111</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45956.937539236111</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45956.937539236111</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45956.937539236111</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45956.937539236111</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45956.937539236111</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45956.937539236111</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45956.937539236111</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45956.937539236111</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45956.937539236111</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45956.937539236111</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45956.937539236111</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45956.937539236111</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45956.937539236111</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45956.937539236111</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45956.937539236111</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45956.937539236111</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45956.937539236111</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45956.937539236111</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45956.937539236111</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45956.937539236111</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45956.937539236111</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45956.937539236111</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45956.937539236111</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45956.937539236111</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45956.937539236111</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45956.937539236111</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45956.937539236111</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45956.937539236111</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45956.937539236111</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45956.937539236111</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45956.937539236111</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45956.937539236111</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45956.937539236111</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45956.937539236111</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45956.937539236111</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45956.937539236111</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45956.937539236111</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45956.937539236111</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45956.937539236111</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45956.937539236111</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45956.937539236111</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45956.937539236111</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45956.937539236111</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45956.937539236111</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45956.937539236111</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45956.937539236111</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45956.937539236111</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45956.937539236111</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45956.937539236111</v>
      </c>
      <c r="H453" s="159"/>
      <c r="I453" s="158" t="str">
        <f>IFERROR(VLOOKUP(D453,DB!A:F,6,0),"")</f>
        <v/>
      </c>
      <c r="J453" s="158" t="str">
        <f>IFERROR(VLOOKUP(D453,DB!A:G,7,0),"")</f>
        <v/>
      </c>
      <c r="K453" s="158"/>
      <c r="L453" s="158" t="str">
        <f>IFERROR(VLOOKUP(D453,DB!A:I,9,0),"")</f>
        <v/>
      </c>
    </row>
    <row r="454" spans="1:12" ht="15"/>
    <row r="455" spans="1:12" ht="15"/>
    <row r="456" spans="1:12" ht="15"/>
    <row r="457" spans="1:12" ht="15"/>
    <row r="458" spans="1:12" ht="15"/>
    <row r="459" spans="1:12" ht="15"/>
    <row r="460" spans="1:12" ht="15"/>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63" ht="15"/>
    <row r="564" ht="15"/>
    <row r="566" ht="15"/>
    <row r="567" ht="15"/>
    <row r="568" ht="15"/>
    <row r="569" ht="15"/>
    <row r="571" ht="15"/>
    <row r="572" ht="15"/>
    <row r="579" ht="15"/>
    <row r="580" ht="15"/>
    <row r="581" ht="15"/>
    <row r="582" ht="15"/>
    <row r="583" ht="15"/>
    <row r="584" ht="15"/>
    <row r="587" ht="15"/>
    <row r="588" ht="15"/>
    <row r="589" ht="15"/>
    <row r="590" ht="15"/>
    <row r="591" ht="15"/>
    <row r="592" ht="15"/>
    <row r="593" ht="15"/>
    <row r="594" ht="15"/>
    <row r="595" ht="15"/>
    <row r="596" ht="15"/>
    <row r="597" ht="15"/>
    <row r="598"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4" ht="15"/>
    <row r="655" ht="15"/>
    <row r="692" ht="15"/>
    <row r="693" ht="15"/>
    <row r="694" ht="15"/>
    <row r="695" ht="15"/>
    <row r="696" ht="15"/>
    <row r="697" ht="15"/>
    <row r="698" ht="15"/>
    <row r="699" ht="15"/>
    <row r="700" ht="15"/>
    <row r="701"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2" ht="15"/>
    <row r="783" ht="15"/>
    <row r="784" ht="15"/>
    <row r="786" ht="15"/>
    <row r="787"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20" ht="15"/>
    <row r="821" ht="15"/>
    <row r="991" ht="15"/>
    <row r="992" ht="15"/>
    <row r="993" ht="15"/>
    <row r="994" ht="15"/>
    <row r="995" ht="15"/>
    <row r="996" ht="15"/>
    <row r="1002" ht="15"/>
    <row r="1003" ht="15"/>
    <row r="1004" ht="15"/>
    <row r="1005" ht="15"/>
    <row r="1006" ht="15"/>
    <row r="1007" ht="15"/>
    <row r="1008"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9" ht="15"/>
    <row r="1060" ht="15"/>
    <row r="1066" ht="15"/>
    <row r="1067" ht="15"/>
    <row r="1069" ht="15"/>
    <row r="1070" ht="15"/>
    <row r="1071" ht="15"/>
    <row r="1072" ht="15"/>
    <row r="1073" ht="15"/>
    <row r="1074" ht="15"/>
    <row r="1075" ht="15"/>
    <row r="1077" ht="15"/>
    <row r="1078" ht="15"/>
    <row r="1079"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8" ht="15"/>
    <row r="1149" ht="15"/>
    <row r="1150" ht="15"/>
    <row r="1151" ht="15"/>
    <row r="1152" ht="15"/>
    <row r="1153" ht="15"/>
    <row r="1154" ht="15"/>
    <row r="1155" ht="15"/>
    <row r="1156" ht="15"/>
    <row r="1157" ht="15"/>
    <row r="1158" ht="15"/>
    <row r="1159" ht="15"/>
    <row r="1160" ht="15"/>
    <row r="1161" ht="15"/>
    <row r="1163" ht="15"/>
    <row r="1164" ht="15"/>
    <row r="1165" ht="15"/>
    <row r="1166" ht="15"/>
    <row r="1167" ht="15"/>
    <row r="1168" ht="15"/>
    <row r="1169" ht="15"/>
    <row r="1170" ht="15"/>
    <row r="1171" ht="15"/>
    <row r="1172" ht="15"/>
    <row r="1173" ht="15"/>
    <row r="1174" ht="15"/>
    <row r="1177" ht="15"/>
    <row r="1178" ht="15"/>
    <row r="1179" ht="15"/>
    <row r="1180" ht="15"/>
    <row r="1181" ht="15"/>
    <row r="1182" ht="15"/>
    <row r="1183" ht="15"/>
    <row r="1185" ht="15"/>
    <row r="1186" ht="15"/>
    <row r="1187" ht="15"/>
    <row r="1188" ht="15"/>
    <row r="1189" ht="15"/>
    <row r="1190" ht="15"/>
    <row r="1191" ht="15"/>
    <row r="1192" ht="15"/>
    <row r="1193" ht="15"/>
    <row r="1194" ht="15"/>
    <row r="1195" ht="15"/>
    <row r="1197" ht="15"/>
    <row r="1198" ht="15"/>
    <row r="1199" ht="15"/>
    <row r="1200" ht="15"/>
    <row r="1201" ht="15"/>
    <row r="1202" ht="15"/>
    <row r="1203" ht="15"/>
    <row r="1204" ht="15"/>
    <row r="1205" ht="15"/>
    <row r="1206" ht="15"/>
    <row r="1214" ht="15"/>
    <row r="1215" ht="15"/>
    <row r="1218" ht="15"/>
    <row r="1219" ht="15"/>
    <row r="1220" ht="15"/>
    <row r="1221" ht="15"/>
    <row r="1222" ht="15"/>
    <row r="1223" ht="15"/>
    <row r="1224" ht="15"/>
    <row r="1225" ht="15"/>
    <row r="1228" ht="15"/>
    <row r="1229" ht="15"/>
    <row r="1230" ht="15"/>
    <row r="1231" ht="15"/>
    <row r="1232" ht="15"/>
    <row r="1233" ht="15"/>
    <row r="1234" ht="15"/>
    <row r="1235" ht="15"/>
    <row r="1236" ht="15"/>
    <row r="1237" ht="15"/>
    <row r="1238" ht="15"/>
    <row r="1239" ht="15"/>
    <row r="1241" ht="15"/>
    <row r="1242" ht="15"/>
    <row r="1243" ht="15"/>
    <row r="1246" ht="15"/>
    <row r="1248" ht="15"/>
    <row r="1250" ht="15"/>
    <row r="1253" ht="15"/>
    <row r="1254" ht="15"/>
    <row r="1255" ht="15"/>
    <row r="1257" ht="15"/>
    <row r="1259" ht="15"/>
    <row r="1260" ht="15"/>
    <row r="1261" ht="15"/>
    <row r="1262" ht="15"/>
    <row r="1263" ht="15"/>
    <row r="1265" ht="15"/>
    <row r="1266" ht="15"/>
    <row r="1267" ht="15"/>
    <row r="1268" ht="15"/>
    <row r="1270" ht="15"/>
    <row r="1272" ht="15"/>
    <row r="1273" ht="15"/>
    <row r="1275" ht="15"/>
    <row r="1276" ht="15"/>
    <row r="1277" ht="15"/>
    <row r="1278" ht="15"/>
    <row r="1280" ht="15"/>
    <row r="1282" ht="15"/>
    <row r="1283" ht="15"/>
    <row r="1284" ht="15"/>
    <row r="1285" ht="15"/>
    <row r="1287" ht="15"/>
    <row r="1288" ht="15"/>
    <row r="1289" ht="15"/>
    <row r="1290" ht="15"/>
    <row r="1291" ht="15"/>
    <row r="1292" ht="15"/>
    <row r="1293" ht="15"/>
    <row r="1296" ht="15"/>
    <row r="1298" ht="15"/>
    <row r="1300" ht="15"/>
    <row r="1301" ht="15"/>
    <row r="1302" ht="15"/>
    <row r="1303" ht="15"/>
    <row r="1304" ht="15"/>
    <row r="1307" ht="15"/>
  </sheetData>
  <dataValidations count="2">
    <dataValidation allowBlank="1" showInputMessage="1" showErrorMessage="1" sqref="E1" xr:uid="{920C6338-E771-4DAE-8C89-92A9093EA4DE}"/>
    <dataValidation type="list" allowBlank="1" showInputMessage="1" showErrorMessage="1" sqref="E2:E45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22"/>
  <sheetViews>
    <sheetView workbookViewId="0"/>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67.5976562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39099</v>
      </c>
      <c r="B2" s="103" t="str">
        <f>IFERROR(VLOOKUP(D2,DB!A:K,11,0),"")</f>
        <v>R6</v>
      </c>
      <c r="C2" s="105">
        <v>1</v>
      </c>
      <c r="D2" s="103" t="s">
        <v>38564</v>
      </c>
      <c r="E2" s="106" t="s">
        <v>38998</v>
      </c>
      <c r="F2" s="107"/>
      <c r="G2" s="77">
        <f ca="1">IFERROR(NOW()-F2,"-")</f>
        <v>45956.937539236111</v>
      </c>
      <c r="H2" s="107">
        <v>45956.092986111114</v>
      </c>
      <c r="I2" s="103" t="str">
        <f>IFERROR(VLOOKUP(D2,DB!A:F,6,0),"")</f>
        <v>Generator-SG</v>
      </c>
      <c r="J2" s="102" t="str">
        <f>IFERROR(VLOOKUP(D2,DB!A:G,7,0),"")</f>
        <v>Vandalized</v>
      </c>
      <c r="K2" s="108" t="s">
        <v>39100</v>
      </c>
      <c r="L2" s="109" t="str">
        <f>IFERROR(VLOOKUP(D2,DB!A:I,9,0),"")</f>
        <v>Latis</v>
      </c>
    </row>
    <row r="3" spans="1:16383" ht="31.5" customHeight="1">
      <c r="A3" s="104"/>
      <c r="B3" s="103" t="str">
        <f>IFERROR(VLOOKUP(D3,DB!A:K,11,0),"")</f>
        <v/>
      </c>
      <c r="C3" s="105"/>
      <c r="D3" s="103"/>
      <c r="E3" s="106"/>
      <c r="F3" s="107"/>
      <c r="G3" s="77">
        <f ca="1">IFERROR(NOW()-F3,"-")</f>
        <v>45956.937539236111</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45956.937539236111</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45956.937539236111</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45956.937539236111</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45956.937539236111</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45956.937539236111</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45956.937539236111</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45956.937539236111</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45956.937539236111</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45956.937539236111</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45956.937539236111</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45956.937539236111</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45956.937539236111</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45956.937539236111</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45956.937539236111</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45956.937539236111</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45956.937539236111</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45956.937539236111</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45956.937539236111</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45956.937539236111</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45956.937539236111</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45956.937539236111</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45956.937539236111</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45956.937539236111</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45956.937539236111</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45956.937539236111</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45956.937539236111</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45956.937539236111</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45956.937539236111</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45956.937539236111</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45956.937539236111</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45956.937539236111</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45956.937539236111</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45956.937539236111</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45956.937539236111</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45956.937539236111</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45956.937539236111</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45956.937539236111</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45956.937539236111</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45956.937539236111</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45956.937539236111</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45956.937539236111</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45956.937539236111</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45956.937539236111</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45956.937539236111</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45956.937539236111</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45956.937539236111</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45956.937539236111</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45956.937539236111</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45956.937539236111</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45956.937539236111</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45956.937539236111</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45956.937539236111</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45956.937539236111</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45956.937539236111</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45956.937539236111</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45956.937539236111</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45956.937539236111</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45956.937539236111</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45956.937539236111</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45956.937539236111</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45956.937539236111</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45956.937539236111</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45956.937539236111</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45956.937539236111</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45956.937539236111</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45956.937539236111</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45956.937539236111</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45956.937539236111</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45956.937539236111</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45956.937539236111</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45956.937539236111</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45956.937539236111</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45956.937539236111</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45956.937539236111</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45956.937539236111</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45956.937539236111</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45956.937539236111</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45956.937539236111</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45956.937539236111</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45956.937539236111</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45956.937539236111</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45956.937539236111</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45956.937539236111</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45956.937539236111</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45956.937539236111</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45956.937539236111</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45956.937539236111</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45956.937539236111</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45956.937539236111</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45956.937539236111</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45956.937539236111</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45956.937539236111</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45956.937539236111</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45956.937539236111</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45956.937539236111</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45956.937539236111</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45956.937539236111</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45956.937539236111</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45956.937539236111</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45956.937539236111</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45956.937539236111</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45956.937539236111</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45956.937539236111</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45956.937539236111</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45956.937539236111</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45956.937539236111</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45956.937539236111</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45956.937539236111</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45956.937539236111</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45956.937539236111</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45956.937539236111</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45956.937539236111</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45956.937539236111</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45956.937539236111</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45956.937539236111</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45956.937539236111</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45956.937539236111</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45956.937539236111</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45956.937539236111</v>
      </c>
      <c r="H122" s="107"/>
      <c r="I122" s="103" t="str">
        <f>IFERROR(VLOOKUP(D122,DB!A:F,6,0),"")</f>
        <v/>
      </c>
      <c r="J122" s="102" t="str">
        <f>IFERROR(VLOOKUP(D122,DB!A:G,7,0),"")</f>
        <v/>
      </c>
      <c r="K122" s="108"/>
      <c r="L122" s="109" t="str">
        <f>IFERROR(VLOOKUP(D122,DB!A:I,9,0),"")</f>
        <v/>
      </c>
    </row>
  </sheetData>
  <dataValidations count="2">
    <dataValidation allowBlank="1" showInputMessage="1" showErrorMessage="1" sqref="E1" xr:uid="{380493DB-286A-4683-AF55-C78F04945A49}"/>
    <dataValidation type="list" allowBlank="1" showInputMessage="1" showErrorMessage="1" sqref="E2:E122"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2025-10-26T19:30:34Z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