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17" documentId="120_S{2AC9BD13-BADA-5192-A53E-5A8FF88502F6}" xr6:coauthVersionLast="47" xr6:coauthVersionMax="47" xr10:uidLastSave="{106807E8-E91B-4301-AD14-F8BC65CFD1D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G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<sst xmlns="http://schemas.openxmlformats.org/spreadsheetml/2006/main" count="180293" uniqueCount="39127">
  <si>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</si>
  <si>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</si>
  <si>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</si>
  <si>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</si>
  <si>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</si>
  <si>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</si>
  <si>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</si>
  <si>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</si>
  <si>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</si>
  <si>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</si>
  <si>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</si>
  <si>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</si>
  <si>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</si>
  <si>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</si>
  <si>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</si>
  <si>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</si>
  <si>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</si>
  <si>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</si>
  <si>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</si>
  <si>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</si>
  <si>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</si>
  <si>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</si>
  <si>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</si>
  <si>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</si>
  <si>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</si>
  <si>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</si>
  <si>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</si>
  <si>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</si>
  <si>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</si>
  <si>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</si>
  <si>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</si>
  <si>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</si>
  <si>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</si>
  <si>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</si>
  <si>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</si>
  <si>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</si>
  <si>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</si>
  <si>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</si>
  <si>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</si>
  <si>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</si>
  <si>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</si>
  <si>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</si>
  <si>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</si>
  <si>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</si>
  <si>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</si>
  <si>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</si>
  <si>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</si>
  <si>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</si>
  <si>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</si>
  <si>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</si>
  <si>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</si>
  <si>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</si>
  <si>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</si>
  <si>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</si>
  <si>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</si>
  <si>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</si>
  <si>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</si>
  <si>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</si>
  <si>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</si>
  <si>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</si>
  <si>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</si>
  <si>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</si>
  <si>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</si>
  <si>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</si>
  <si>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</si>
  <si>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</si>
  <si>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</si>
  <si>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</si>
  <si>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</si>
  <si>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</si>
  <si>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</si>
  <si>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</si>
  <si>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</si>
  <si>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</si>
  <si>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</si>
  <si>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</si>
  <si>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</si>
  <si>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</si>
  <si>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</si>
  <si>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</si>
  <si>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</si>
  <si>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</si>
  <si>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</si>
  <si>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</si>
  <si>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</si>
  <si>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</si>
  <si>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</si>
  <si>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</si>
  <si>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</si>
  <si>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</si>
  <si>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</si>
  <si>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</si>
  <si>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</si>
  <si>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</si>
  <si>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</si>
  <si>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</si>
  <si>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</si>
  <si>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</si>
  <si>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</si>
  <si>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</si>
  <si>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</si>
  <si>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</si>
  <si>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</si>
  <si>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</si>
  <si>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</si>
  <si>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</si>
  <si>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</si>
  <si>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</si>
  <si>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</si>
  <si>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</si>
  <si>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</si>
  <si>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</si>
  <si>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</si>
  <si>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</si>
  <si>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</si>
  <si>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</si>
  <si>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</si>
  <si>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</si>
  <si>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</si>
  <si>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</si>
  <si>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</si>
  <si>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</si>
  <si>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</si>
  <si>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</si>
  <si>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</si>
  <si>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</si>
  <si>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</si>
  <si>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</si>
  <si>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</si>
  <si>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</si>
  <si>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</si>
  <si>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</si>
  <si>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</si>
  <si>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</si>
  <si>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</si>
  <si>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</si>
  <si>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</si>
  <si>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</si>
  <si>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</si>
  <si>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</si>
  <si>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</si>
  <si>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</si>
  <si>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</si>
  <si>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</si>
  <si>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</si>
  <si>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</si>
  <si>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</si>
  <si>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</si>
  <si>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</si>
  <si>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</si>
  <si>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</si>
  <si>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</si>
  <si>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</si>
  <si>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</si>
  <si>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</si>
  <si>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</si>
  <si>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</si>
  <si>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</si>
  <si>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</si>
  <si>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</si>
  <si>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</si>
  <si>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</si>
  <si>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</si>
  <si>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</si>
  <si>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</si>
  <si>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</si>
  <si>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</si>
  <si>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</si>
  <si>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</si>
  <si>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</si>
  <si>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</si>
  <si>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</si>
  <si>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</si>
  <si>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</si>
  <si>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</si>
  <si>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</si>
  <si>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</si>
  <si>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</si>
  <si>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</si>
  <si>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</si>
  <si>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</si>
  <si>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</si>
  <si>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</si>
  <si>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</si>
  <si>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</si>
  <si>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</si>
  <si>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</si>
  <si>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</si>
  <si>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</si>
  <si>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</si>
  <si>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</si>
  <si>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</si>
  <si>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</si>
  <si>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</si>
  <si>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</si>
  <si>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</si>
  <si>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</si>
  <si>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</si>
  <si>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</si>
  <si>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</si>
  <si>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</si>
  <si>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</si>
  <si>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</si>
  <si>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</si>
  <si>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</si>
  <si>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</si>
  <si>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</si>
  <si>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</si>
  <si>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</si>
  <si>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</si>
  <si>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</si>
  <si>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</si>
  <si>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</si>
  <si>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</si>
  <si>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</si>
  <si>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</si>
  <si>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</si>
  <si>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</si>
  <si>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</si>
  <si>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</si>
  <si>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</si>
  <si>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</si>
  <si>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</si>
  <si>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</si>
  <si>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</si>
  <si>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</si>
  <si>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</si>
  <si>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</si>
  <si>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</si>
  <si>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</si>
  <si>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</si>
  <si>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</si>
  <si>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</si>
  <si>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</si>
  <si>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</si>
  <si>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</si>
  <si>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</si>
  <si>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</si>
  <si>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</si>
  <si>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</si>
  <si>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</si>
  <si>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</si>
  <si>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</si>
  <si>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</si>
  <si>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</si>
  <si>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</si>
  <si>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</si>
  <si>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</si>
  <si>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</si>
  <si>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</si>
  <si>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</si>
  <si>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</si>
  <si>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</si>
  <si>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</si>
  <si>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</si>
  <si>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</si>
  <si>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</si>
  <si>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</si>
  <si>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</si>
  <si>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</si>
  <si>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</si>
  <si>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</si>
  <si>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</si>
  <si>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</si>
  <si>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</si>
  <si>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</si>
  <si>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</si>
  <si>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</si>
  <si>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</si>
  <si>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</si>
  <si>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</si>
  <si>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</si>
  <si>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</si>
  <si>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</si>
  <si>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</si>
  <si>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</si>
  <si>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</si>
  <si>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</si>
  <si>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</si>
  <si>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</si>
  <si>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</si>
  <si>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</si>
  <si>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</si>
  <si>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</si>
  <si>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</si>
  <si>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</si>
  <si>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</si>
  <si>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</si>
  <si>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</si>
  <si>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</si>
  <si>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</si>
  <si>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</si>
  <si>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</si>
  <si>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</si>
  <si>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</si>
  <si>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</si>
  <si>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</si>
  <si>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</si>
  <si>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</si>
  <si>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</si>
  <si>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</si>
  <si>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</si>
  <si>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</si>
  <si>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</si>
  <si>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</si>
  <si>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</si>
  <si>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</si>
  <si>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</si>
  <si>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</si>
  <si>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</si>
  <si>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</si>
  <si>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</si>
  <si>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</si>
  <si>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</si>
  <si>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</si>
  <si>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</si>
  <si>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</si>
  <si>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</si>
  <si>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</si>
  <si>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</si>
  <si>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</si>
  <si>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</si>
  <si>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</si>
  <si>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</si>
  <si>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</si>
  <si>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</si>
  <si>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</si>
  <si>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</si>
  <si>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</si>
  <si>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</si>
  <si>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</si>
  <si>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</si>
  <si>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</si>
  <si>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</si>
  <si>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</si>
  <si>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</si>
  <si>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</si>
  <si>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</si>
  <si>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</si>
  <si>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</si>
  <si>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</si>
  <si>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</si>
  <si>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</si>
  <si>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</si>
  <si>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</si>
  <si>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</si>
  <si>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</si>
  <si>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</si>
  <si>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</si>
  <si>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</si>
  <si>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</si>
  <si>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</si>
  <si>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</si>
  <si>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</si>
  <si>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</si>
  <si>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</si>
  <si>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</si>
  <si>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</si>
  <si>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</si>
  <si>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</si>
  <si>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</si>
  <si>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</si>
  <si>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</si>
  <si>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</si>
  <si>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</si>
  <si>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</si>
  <si>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</si>
  <si>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</si>
  <si>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</si>
  <si>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</si>
  <si>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</si>
  <si>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</si>
  <si>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</si>
  <si>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</si>
  <si>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</si>
  <si>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</si>
  <si>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</si>
  <si>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</si>
  <si>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</si>
  <si>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</si>
  <si>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</si>
  <si>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</si>
  <si>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</si>
  <si>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</si>
  <si>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</si>
  <si>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</si>
  <si>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</si>
  <si>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</si>
  <si>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</si>
  <si>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</si>
  <si>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</si>
  <si>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</si>
  <si>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</si>
  <si>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</si>
  <si>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</si>
  <si>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</si>
  <si>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</si>
  <si>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</si>
  <si>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</si>
  <si>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</si>
  <si>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</si>
  <si>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</si>
  <si>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</si>
  <si>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</si>
  <si>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</si>
  <si>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</si>
  <si>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</si>
  <si>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</si>
  <si>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</si>
  <si>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</si>
  <si>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</si>
  <si>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</si>
  <si>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</si>
  <si>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</si>
  <si>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</si>
  <si>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</si>
  <si>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</si>
  <si>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</si>
  <si>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</si>
  <si>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</si>
  <si>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</si>
  <si>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</si>
  <si>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</si>
  <si>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</si>
  <si>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</si>
  <si>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</si>
  <si>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</si>
  <si>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</si>
  <si>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</si>
  <si>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</si>
  <si>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</si>
  <si>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</si>
  <si>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</si>
  <si>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</si>
  <si>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</si>
  <si>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</si>
  <si>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</si>
  <si>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</si>
  <si>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</si>
  <si>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</si>
  <si>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</si>
  <si>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</si>
  <si>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</si>
  <si>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</si>
  <si>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</si>
  <si>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</si>
  <si>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</si>
  <si>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</si>
  <si>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</si>
  <si>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</si>
  <si>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</si>
  <si>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</si>
  <si>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</si>
  <si>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</si>
  <si>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</si>
  <si>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</si>
  <si>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</si>
  <si>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</si>
  <si>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</si>
  <si>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</si>
  <si>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</si>
  <si>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</si>
  <si>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</si>
  <si>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</si>
  <si>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</si>
  <si>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</si>
  <si>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</si>
  <si>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</si>
  <si>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</si>
  <si>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</si>
  <si>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</si>
  <si>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</si>
  <si>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</si>
  <si>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</si>
  <si>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</si>
  <si>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</si>
  <si>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</si>
  <si>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</si>
  <si>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</si>
  <si>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</si>
  <si>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</si>
  <si>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</si>
  <si>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</si>
  <si>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</si>
  <si>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</si>
  <si>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</si>
  <si>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</si>
  <si>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</si>
  <si>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</si>
  <si>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</si>
  <si>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</si>
  <si>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</si>
  <si>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</si>
  <si>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</si>
  <si>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</si>
  <si>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</si>
  <si>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</si>
  <si>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</si>
  <si>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</si>
  <si>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</si>
  <si>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</si>
  <si>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</si>
  <si>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</si>
  <si>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</si>
  <si>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</si>
  <si>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</si>
  <si>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</si>
  <si>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</si>
  <si>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</si>
  <si>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</si>
  <si>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</si>
  <si>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</si>
  <si>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</si>
  <si>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</si>
  <si>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</si>
  <si>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</si>
  <si>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</si>
  <si>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</si>
  <si>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</si>
  <si>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</si>
  <si>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</si>
  <si>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</si>
  <si>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</si>
  <si>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</si>
  <si>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</si>
  <si>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</si>
  <si>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</si>
  <si>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</si>
  <si>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</si>
  <si>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</si>
  <si>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</si>
  <si>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</si>
  <si>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</si>
  <si>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</si>
  <si>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</si>
  <si>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</si>
  <si>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</si>
  <si>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</si>
  <si>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</si>
  <si>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</si>
  <si>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</si>
  <si>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</si>
  <si>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</si>
  <si>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</si>
  <si>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</si>
  <si>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</si>
  <si>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</si>
  <si>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</si>
  <si>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</si>
  <si>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</si>
  <si>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</si>
  <si>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</si>
  <si>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</si>
  <si>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</si>
  <si>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</si>
  <si>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</si>
  <si>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</si>
  <si>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</si>
  <si>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</si>
  <si>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</si>
  <si>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</si>
  <si>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</si>
  <si>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</si>
  <si>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</si>
  <si>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</si>
  <si>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</si>
  <si>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</si>
  <si>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</si>
  <si>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</si>
  <si>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</si>
  <si>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</si>
  <si>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</si>
  <si>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</si>
  <si>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</si>
  <si>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</si>
  <si>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</si>
  <si>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</si>
  <si>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</si>
  <si>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</si>
  <si>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</si>
  <si>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</si>
  <si>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</si>
  <si>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</si>
  <si>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</si>
  <si>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</si>
  <si>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</si>
  <si>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</si>
  <si>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</si>
  <si>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</si>
  <si>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</si>
  <si>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</si>
  <si>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</si>
  <si>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</si>
  <si>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</si>
  <si>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</si>
  <si>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</si>
  <si>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</si>
  <si>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</si>
  <si>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</si>
  <si>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</si>
  <si>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</si>
  <si>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</si>
  <si>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</si>
  <si>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</si>
  <si>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</si>
  <si>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</si>
  <si>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</si>
  <si>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</si>
  <si>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</si>
  <si>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</si>
  <si>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</si>
  <si>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</si>
  <si>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</si>
  <si>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</si>
  <si>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</si>
  <si>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</si>
  <si>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</si>
  <si>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</si>
  <si>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</si>
  <si>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</si>
  <si>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</si>
  <si>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</si>
  <si>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</si>
  <si>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</si>
  <si>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</si>
  <si>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</si>
  <si>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</si>
  <si>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</si>
  <si>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</si>
  <si>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</si>
  <si>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</si>
  <si>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</si>
  <si>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</si>
  <si>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</si>
  <si>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</si>
  <si>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</si>
  <si>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</si>
  <si>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</si>
  <si>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</si>
  <si>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</si>
  <si>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</si>
  <si>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</si>
  <si>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</si>
  <si>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</si>
  <si>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</si>
  <si>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</si>
  <si>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</si>
  <si>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</si>
  <si>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</si>
  <si>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</si>
  <si>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</si>
  <si>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</si>
  <si>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</si>
  <si>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</si>
  <si>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</si>
  <si>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</si>
  <si>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</si>
  <si>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</si>
  <si>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</si>
  <si>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</si>
  <si>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</si>
  <si>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</si>
  <si>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</si>
  <si>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</si>
  <si>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</si>
  <si>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</si>
  <si>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</si>
  <si>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</si>
  <si>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</si>
  <si>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</si>
  <si>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</si>
  <si>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</si>
  <si>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</si>
  <si>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</si>
  <si>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</si>
  <si>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</si>
  <si>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</si>
  <si>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</si>
  <si>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</si>
  <si>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</si>
  <si>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</si>
  <si>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</si>
  <si>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</si>
  <si>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</si>
  <si>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</si>
  <si>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</si>
  <si>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</si>
  <si>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</si>
  <si>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</si>
  <si>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</si>
  <si>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</si>
  <si>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</si>
  <si>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</si>
  <si>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</si>
  <si>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</si>
  <si>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</si>
  <si>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</si>
  <si>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</si>
  <si>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</si>
  <si>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</si>
  <si>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</si>
  <si>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</si>
  <si>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</si>
  <si>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</si>
  <si>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</si>
  <si>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</si>
  <si>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</si>
  <si>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</si>
  <si>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</si>
  <si>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</si>
  <si>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</si>
  <si>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</si>
  <si>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</si>
  <si>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</si>
  <si>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</si>
  <si>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</si>
  <si>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</si>
  <si>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</si>
  <si>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</si>
  <si>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</si>
  <si>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</si>
  <si>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</si>
  <si>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</si>
  <si>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</si>
  <si>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</si>
  <si>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</si>
  <si>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</si>
  <si>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</si>
  <si>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</si>
  <si>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</si>
  <si>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</si>
  <si>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</si>
  <si>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</si>
  <si>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</si>
  <si>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</si>
  <si>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</si>
  <si>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</si>
  <si>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</si>
  <si>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</si>
  <si>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</si>
  <si>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</si>
  <si>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</si>
  <si>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</si>
  <si>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</si>
  <si>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</si>
  <si>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</si>
  <si>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</si>
  <si>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</si>
  <si>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</si>
  <si>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</si>
  <si>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</si>
  <si>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</si>
  <si>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</si>
  <si>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</si>
  <si>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</si>
  <si>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</si>
  <si>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</si>
  <si>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</si>
  <si>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</si>
  <si>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</si>
  <si>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</si>
  <si>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</si>
  <si>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</si>
  <si>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</si>
  <si>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</si>
  <si>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</si>
  <si>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</si>
  <si>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</si>
  <si>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</si>
  <si>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</si>
  <si>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</si>
  <si>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</si>
  <si>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</si>
  <si>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</si>
  <si>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</si>
  <si>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</si>
  <si>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</si>
  <si>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</si>
  <si>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</si>
  <si>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</si>
  <si>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</si>
  <si>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</si>
  <si>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</si>
  <si>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</si>
  <si>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</si>
  <si>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</si>
  <si>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</si>
  <si>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</si>
  <si>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</si>
  <si>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</si>
  <si>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</si>
  <si>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</si>
  <si>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</si>
  <si>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</si>
  <si>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</si>
  <si>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</si>
  <si>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</si>
  <si>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</si>
  <si>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</si>
  <si>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</si>
  <si>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</si>
  <si>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</si>
  <si>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</si>
  <si>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</si>
  <si>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</si>
  <si>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</si>
  <si>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</si>
  <si>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</si>
  <si>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</si>
  <si>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</si>
  <si>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</si>
  <si>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</si>
  <si>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</si>
  <si>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</si>
  <si>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</si>
  <si>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</si>
  <si>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</si>
  <si>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</si>
  <si>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</si>
  <si>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</si>
  <si>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</si>
  <si>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</si>
  <si>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</si>
  <si>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</si>
  <si>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</si>
  <si>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</si>
  <si>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</si>
  <si>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</si>
  <si>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</si>
  <si>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</si>
  <si>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</si>
  <si>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</si>
  <si>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</si>
  <si>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</si>
  <si>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</si>
  <si>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</si>
  <si>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</si>
  <si>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</si>
  <si>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</si>
  <si>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</si>
  <si>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</si>
  <si>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</si>
  <si>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</si>
  <si>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</si>
  <si>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</si>
  <si>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</si>
  <si>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</si>
  <si>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</si>
  <si>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</si>
  <si>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</si>
  <si>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</si>
  <si>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</si>
  <si>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</si>
  <si>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</si>
  <si>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</si>
  <si>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</si>
  <si>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</si>
  <si>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</si>
  <si>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</si>
  <si>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</si>
  <si>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</si>
  <si>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</si>
  <si>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</si>
  <si>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</si>
  <si>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</si>
  <si>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</si>
  <si>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</si>
  <si>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</si>
  <si>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</si>
  <si>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</si>
  <si>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</si>
  <si>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</si>
  <si>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</si>
  <si>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</si>
  <si>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</si>
  <si>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</si>
  <si>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</si>
  <si>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</si>
  <si>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</si>
  <si>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</si>
  <si>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</si>
  <si>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</si>
  <si>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</si>
  <si>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</si>
  <si>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</si>
  <si>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</si>
  <si>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</si>
  <si>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</si>
  <si>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</si>
  <si>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</si>
  <si>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</si>
  <si>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</si>
  <si>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</si>
  <si>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</si>
  <si>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</si>
  <si>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</si>
  <si>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</si>
  <si>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</si>
  <si>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</si>
  <si>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</si>
  <si>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</si>
  <si>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</si>
  <si>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</si>
  <si>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</si>
  <si>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</si>
  <si>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</si>
  <si>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</si>
  <si>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</si>
  <si>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</si>
  <si>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</si>
  <si>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</si>
  <si>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</si>
  <si>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</si>
  <si>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</si>
  <si>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</si>
  <si>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</si>
  <si>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</si>
  <si>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</si>
  <si>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</si>
  <si>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</si>
  <si>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</si>
  <si>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</si>
  <si>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</si>
  <si>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</si>
  <si>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</si>
  <si>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</si>
  <si>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</si>
  <si>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</si>
  <si>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</si>
  <si>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</si>
  <si>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</si>
  <si>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</si>
  <si>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</si>
  <si>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</si>
  <si>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</si>
  <si>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</si>
  <si>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</si>
  <si>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</si>
  <si>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</si>
  <si>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</si>
  <si>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</si>
  <si>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</si>
  <si>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</si>
  <si>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</si>
  <si>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</si>
  <si>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</si>
  <si>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</si>
  <si>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</si>
  <si>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</si>
  <si>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</si>
  <si>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</si>
  <si>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</si>
  <si>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</si>
  <si>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</si>
  <si>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</si>
  <si>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</si>
  <si>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</si>
  <si>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</si>
  <si>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</si>
  <si>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</si>
  <si>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</si>
  <si>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</si>
  <si>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</si>
  <si>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</si>
  <si>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</si>
  <si>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</si>
  <si>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</si>
  <si>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</si>
  <si>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</si>
  <si>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</si>
  <si>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</si>
  <si>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</si>
  <si>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</si>
  <si>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</si>
  <si>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</si>
  <si>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</si>
  <si>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</si>
  <si>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</si>
  <si>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</si>
  <si>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</si>
  <si>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</si>
  <si>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</si>
  <si>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</si>
  <si>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</si>
  <si>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</si>
  <si>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</si>
  <si>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</si>
  <si>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</si>
  <si>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</si>
  <si>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</si>
  <si>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</si>
  <si>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</si>
  <si>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</si>
  <si>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</si>
  <si>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</si>
  <si>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</si>
  <si>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</si>
  <si>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</si>
  <si>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</si>
  <si>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</si>
  <si>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</si>
  <si>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</si>
  <si>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</si>
  <si>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</si>
  <si>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</si>
  <si>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</si>
  <si>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</si>
  <si>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</si>
  <si>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</si>
  <si>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</si>
  <si>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</si>
  <si>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</si>
  <si>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</si>
  <si>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</si>
  <si>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</si>
  <si>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</si>
  <si>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</si>
  <si>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</si>
  <si>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</si>
  <si>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</si>
  <si>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</si>
  <si>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</si>
  <si>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</si>
  <si>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</si>
  <si>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</si>
  <si>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</si>
  <si>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</si>
  <si>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</si>
  <si>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</si>
  <si>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</si>
  <si>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</si>
  <si>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</si>
  <si>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</si>
  <si>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</si>
  <si>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</si>
  <si>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</si>
  <si>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</si>
  <si>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</si>
  <si>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</si>
  <si>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</si>
  <si>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</si>
  <si>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</si>
  <si>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</si>
  <si>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</si>
  <si>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</si>
  <si>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</si>
  <si>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</si>
  <si>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</si>
  <si>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</si>
  <si>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</si>
  <si>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</si>
  <si>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</si>
  <si>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</si>
  <si>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</si>
  <si>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</si>
  <si>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</si>
  <si>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</si>
  <si>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</si>
  <si>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</si>
  <si>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</si>
  <si>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</si>
  <si>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</si>
  <si>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</si>
  <si>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</si>
  <si>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</si>
  <si>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</si>
  <si>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</si>
  <si>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</si>
  <si>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</si>
  <si>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</si>
  <si>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</si>
  <si>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</si>
  <si>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</si>
  <si>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</si>
  <si>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</si>
  <si>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</si>
  <si>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</si>
  <si>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</si>
  <si>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</si>
  <si>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</si>
  <si>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</si>
  <si>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</si>
  <si>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</si>
  <si>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</si>
  <si>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</si>
  <si>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</si>
  <si>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</si>
  <si>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</si>
  <si>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</si>
  <si>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</si>
  <si>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</si>
  <si>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</si>
  <si>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</si>
  <si>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</si>
  <si>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</si>
  <si>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</si>
  <si>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</si>
  <si>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</si>
  <si>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</si>
  <si>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</si>
  <si>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</si>
  <si>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</si>
  <si>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</si>
  <si>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</si>
  <si>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</si>
  <si>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</si>
  <si>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</si>
  <si>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</si>
  <si>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</si>
  <si>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</si>
  <si>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</si>
  <si>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</si>
  <si>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</si>
  <si>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</si>
  <si>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</si>
  <si>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</si>
  <si>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</si>
  <si>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</si>
  <si>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</si>
  <si>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</si>
  <si>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</si>
  <si>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</si>
  <si>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</si>
  <si>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</si>
  <si>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</si>
  <si>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</si>
  <si>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</si>
  <si>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</si>
  <si>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</si>
  <si>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</si>
  <si>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</si>
  <si>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</si>
  <si>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</si>
  <si>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</si>
  <si>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</si>
  <si>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</si>
  <si>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</si>
  <si>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</si>
  <si>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</si>
  <si>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</si>
  <si>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</si>
  <si>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</si>
  <si>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</si>
  <si>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</si>
  <si>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</si>
  <si>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</si>
  <si>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</si>
  <si>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</si>
  <si>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</si>
  <si>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</si>
  <si>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</si>
  <si>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</si>
  <si>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</si>
  <si>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</si>
  <si>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</si>
  <si>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</si>
  <si>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</si>
  <si>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</si>
  <si>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</si>
  <si>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</si>
  <si>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</si>
  <si>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</si>
  <si>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</si>
  <si>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</si>
  <si>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</si>
  <si>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</si>
  <si>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</si>
  <si>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</si>
  <si>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</si>
  <si>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</si>
  <si>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</si>
  <si>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</si>
  <si>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</si>
  <si>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</si>
  <si>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</si>
  <si>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</si>
  <si>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</si>
  <si>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</si>
  <si>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</si>
  <si>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</si>
  <si>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</si>
  <si>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</si>
  <si>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</si>
  <si>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</si>
  <si>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</si>
  <si>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</si>
  <si>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</si>
  <si>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</si>
  <si>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</si>
  <si>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</si>
  <si>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</si>
  <si>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</si>
  <si>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</si>
  <si>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</si>
  <si>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</si>
  <si>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</si>
  <si>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</si>
  <si>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</si>
  <si>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</si>
  <si>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</si>
  <si>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</si>
  <si>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</si>
  <si>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</si>
  <si>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</si>
  <si>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</si>
  <si>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</si>
  <si>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</si>
  <si>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</si>
  <si>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</si>
  <si>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</si>
  <si>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</si>
  <si>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</si>
  <si>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</si>
  <si>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</si>
  <si>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</si>
  <si>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</si>
  <si>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</si>
  <si>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</si>
  <si>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</si>
  <si>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</si>
  <si>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</si>
  <si>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</si>
  <si>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</si>
  <si>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</si>
  <si>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</si>
  <si>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</si>
  <si>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</si>
  <si>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</si>
  <si>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</si>
  <si>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</si>
  <si>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</si>
  <si>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</si>
  <si>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</si>
  <si>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</si>
  <si>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</si>
  <si>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</si>
  <si>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</si>
  <si>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</si>
  <si>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</si>
  <si>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</si>
  <si>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</si>
  <si>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</si>
  <si>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</si>
  <si>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</si>
  <si>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</si>
  <si>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</si>
  <si>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</si>
  <si>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</si>
  <si>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</si>
  <si>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</si>
  <si>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</si>
  <si>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</si>
  <si>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</si>
  <si>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</si>
  <si>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</si>
  <si>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</si>
  <si>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</si>
  <si>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</si>
  <si>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</si>
  <si>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</si>
  <si>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</si>
  <si>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</si>
  <si>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</si>
  <si>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</si>
  <si>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</si>
  <si>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</si>
  <si>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</si>
  <si>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</si>
  <si>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</si>
  <si>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</si>
  <si>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</si>
  <si>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</si>
  <si>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</si>
  <si>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</si>
  <si>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</si>
  <si>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</si>
  <si>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</si>
  <si>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</si>
  <si>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</si>
  <si>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</si>
  <si>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</si>
  <si>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</si>
  <si>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</si>
  <si>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</si>
  <si>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</si>
  <si>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</si>
  <si>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</si>
  <si>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</si>
  <si>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</si>
  <si>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</si>
  <si>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</si>
  <si>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</si>
  <si>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</si>
  <si>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</si>
  <si>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</si>
  <si>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</si>
  <si>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</si>
  <si>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</si>
  <si>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</si>
  <si>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</si>
  <si>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</si>
  <si>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</si>
  <si>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</si>
  <si>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</si>
  <si>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</si>
  <si>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</si>
  <si>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</si>
  <si>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</si>
  <si>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</si>
  <si>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</si>
  <si>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</si>
  <si>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</si>
  <si>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</si>
  <si>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</si>
  <si>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</si>
  <si>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</si>
  <si>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</si>
  <si>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</si>
  <si>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</si>
  <si>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</si>
  <si>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</si>
  <si>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</si>
  <si>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</si>
  <si>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</si>
  <si>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</si>
  <si>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</si>
  <si>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</si>
  <si>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</si>
  <si>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</si>
  <si>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</si>
  <si>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</si>
  <si>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</si>
  <si>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</si>
  <si>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</si>
  <si>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</si>
  <si>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</si>
  <si>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</si>
  <si>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</si>
  <si>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</si>
  <si>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</si>
  <si>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</si>
  <si>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</si>
  <si>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</si>
  <si>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</si>
  <si>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</si>
  <si>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</si>
  <si>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</si>
  <si>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</si>
  <si>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</si>
  <si>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</si>
  <si>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</si>
  <si>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</si>
  <si>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</si>
  <si>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</si>
  <si>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</si>
  <si>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</si>
  <si>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</si>
  <si>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</si>
  <si>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</si>
  <si>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</si>
  <si>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</si>
  <si>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</si>
  <si>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</si>
  <si>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</si>
  <si>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</si>
  <si>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</si>
  <si>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</si>
  <si>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</si>
  <si>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</si>
  <si>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</si>
  <si>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</si>
  <si>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</si>
  <si>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</si>
  <si>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</si>
  <si>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</si>
  <si>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</si>
  <si>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</si>
  <si>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</si>
  <si>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</si>
  <si>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</si>
  <si>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</si>
  <si>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</si>
  <si>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</si>
  <si>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</si>
  <si>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</si>
  <si>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</si>
  <si>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</si>
  <si>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</si>
  <si>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</si>
  <si>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</si>
  <si>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</si>
  <si>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</si>
  <si>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</si>
  <si>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</si>
  <si>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</si>
  <si>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</si>
  <si>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</si>
  <si>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</si>
  <si>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</si>
  <si>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</si>
  <si>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</si>
  <si>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</si>
  <si>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</si>
  <si>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</si>
  <si>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</si>
  <si>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</si>
  <si>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</si>
  <si>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</si>
  <si>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</si>
  <si>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</si>
  <si>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</si>
  <si>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</si>
  <si>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</si>
  <si>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</si>
  <si>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</si>
  <si>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</si>
  <si>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</si>
  <si>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</si>
  <si>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</si>
  <si>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</si>
  <si>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</si>
  <si>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</si>
  <si>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</si>
  <si>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</si>
  <si>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</si>
  <si>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</si>
  <si>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</si>
  <si>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</si>
  <si>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</si>
  <si>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</si>
  <si>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</si>
  <si>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</si>
  <si>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</si>
  <si>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</si>
  <si>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</si>
  <si>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</si>
  <si>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</si>
  <si>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</si>
  <si>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</si>
  <si>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</si>
  <si>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</si>
  <si>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</si>
  <si>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</si>
  <si>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</si>
  <si>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</si>
  <si>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</si>
  <si>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</si>
  <si>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</si>
  <si>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</si>
  <si>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</si>
  <si>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</si>
  <si>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</si>
  <si>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</si>
  <si>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</si>
  <si>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</si>
  <si>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</si>
  <si>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</si>
  <si>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</si>
  <si>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</si>
  <si>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</si>
  <si>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</si>
  <si>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</si>
  <si>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</si>
  <si>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</si>
  <si>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</si>
  <si>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</si>
  <si>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</si>
  <si>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</si>
  <si>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</si>
  <si>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</si>
  <si>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</si>
  <si>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</si>
  <si>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</si>
  <si>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</si>
  <si>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</si>
  <si>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</si>
  <si>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</si>
  <si>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</si>
  <si>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</si>
  <si>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</si>
  <si>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</si>
  <si>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</si>
  <si>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</si>
  <si>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</si>
  <si>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</si>
  <si>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</si>
  <si>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</si>
  <si>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</si>
  <si>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</si>
  <si>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</si>
  <si>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</si>
  <si>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</si>
  <si>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</si>
  <si>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</si>
  <si>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</si>
  <si>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</si>
  <si>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</si>
  <si>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</si>
  <si>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</si>
  <si>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</si>
  <si>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</si>
  <si>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</si>
  <si>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</si>
  <si>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</si>
  <si>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</si>
  <si>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</si>
  <si>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</si>
  <si>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</si>
  <si>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</si>
  <si>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</si>
  <si>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</si>
  <si>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</si>
  <si>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</si>
  <si>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</si>
  <si>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</si>
  <si>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</si>
  <si>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</si>
  <si>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</si>
  <si>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</si>
  <si>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</si>
  <si>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</si>
  <si>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</si>
  <si>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</si>
  <si>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</si>
  <si>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</si>
  <si>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</si>
  <si>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</si>
  <si>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</si>
  <si>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</si>
  <si>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</si>
  <si>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</si>
  <si>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</si>
  <si>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</si>
  <si>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</si>
  <si>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</si>
  <si>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</si>
  <si>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</si>
  <si>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</si>
  <si>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</si>
  <si>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</si>
  <si>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</si>
  <si>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</si>
  <si>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</si>
  <si>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</si>
  <si>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</si>
  <si>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</si>
  <si>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</si>
  <si>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</si>
  <si>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</si>
  <si>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</si>
  <si>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</si>
  <si>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</si>
  <si>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</si>
  <si>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</si>
  <si>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</si>
  <si>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</si>
  <si>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</si>
  <si>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</si>
  <si>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</si>
  <si>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</si>
  <si>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</si>
  <si>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</si>
  <si>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</si>
  <si>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</si>
  <si>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</si>
  <si>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</si>
  <si>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</si>
  <si>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</si>
  <si>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</si>
  <si>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</si>
  <si>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</si>
  <si>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</si>
  <si>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</si>
  <si>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</si>
  <si>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</si>
  <si>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</si>
  <si>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</si>
  <si>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</si>
  <si>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</si>
  <si>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</si>
  <si>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</si>
  <si>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</si>
  <si>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</si>
  <si>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</si>
  <si>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</si>
  <si>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</si>
  <si>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</si>
  <si>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</si>
  <si>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</si>
  <si>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</si>
  <si>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</si>
  <si>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</si>
  <si>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</si>
  <si>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</si>
  <si>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</si>
  <si>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</si>
  <si>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</si>
  <si>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</si>
  <si>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</si>
  <si>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</si>
  <si>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</si>
  <si>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</si>
  <si>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</si>
  <si>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</si>
  <si>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</si>
  <si>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</si>
  <si>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</si>
  <si>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</si>
  <si>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</si>
  <si>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</si>
  <si>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</si>
  <si>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</si>
  <si>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</si>
  <si>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</si>
  <si>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</si>
  <si>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</si>
  <si>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</si>
  <si>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</si>
  <si>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</si>
  <si>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</si>
  <si>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</si>
  <si>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</si>
  <si>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</si>
  <si>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</si>
  <si>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</si>
  <si>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</si>
  <si>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</si>
  <si>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</si>
  <si>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</si>
  <si>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</si>
  <si>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</si>
  <si>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</si>
  <si>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</si>
  <si>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</si>
  <si>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</si>
  <si>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</si>
  <si>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</si>
  <si>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</si>
  <si>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</si>
  <si>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</si>
  <si>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</si>
  <si>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</si>
  <si>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</si>
  <si>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</si>
  <si>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</si>
  <si>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</si>
  <si>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</si>
  <si>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</si>
  <si>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</si>
  <si>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</si>
  <si>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</si>
  <si>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</si>
  <si>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</si>
  <si>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</si>
  <si>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</si>
  <si>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</si>
  <si>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</si>
  <si>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</si>
  <si>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</si>
  <si>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</si>
  <si>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</si>
  <si>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</si>
  <si>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</si>
  <si>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</si>
  <si>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</si>
  <si>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</si>
  <si>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</si>
  <si>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</si>
  <si>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</si>
  <si>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</si>
  <si>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</si>
  <si>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</si>
  <si>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</si>
  <si>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</si>
  <si>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</si>
  <si>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</si>
  <si>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</si>
  <si>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</si>
  <si>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</si>
  <si>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</si>
  <si>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</si>
  <si>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</si>
  <si>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</si>
  <si>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</si>
  <si>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</si>
  <si>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</si>
  <si>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</si>
  <si>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</si>
  <si>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</si>
  <si>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</si>
  <si>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</si>
  <si>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</si>
  <si>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</si>
  <si>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</si>
  <si>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</si>
  <si>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</si>
  <si>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</si>
  <si>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</si>
  <si>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</si>
  <si>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</si>
  <si>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</si>
  <si>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</si>
  <si>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</si>
  <si>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</si>
  <si>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</si>
  <si>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</si>
  <si>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</si>
  <si>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</si>
  <si>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</si>
  <si>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</si>
  <si>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</si>
  <si>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</si>
  <si>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</si>
  <si>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</si>
  <si>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</si>
  <si>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</si>
  <si>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</si>
  <si>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</si>
  <si>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</si>
  <si>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</si>
  <si>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</si>
  <si>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</si>
  <si>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</si>
  <si>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</si>
  <si>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</si>
  <si>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</si>
  <si>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</si>
  <si>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</si>
  <si>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</si>
  <si>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</si>
  <si>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</si>
  <si>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</si>
  <si>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</si>
  <si>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</si>
  <si>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</si>
  <si>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</si>
  <si>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</si>
  <si>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</si>
  <si>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</si>
  <si>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</si>
  <si>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</si>
  <si>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</si>
  <si>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</si>
  <si>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</si>
  <si>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</si>
  <si>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</si>
  <si>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</si>
  <si>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</si>
  <si>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</si>
  <si>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</si>
  <si>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</si>
  <si>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</si>
  <si>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</si>
  <si>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</si>
  <si>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</si>
  <si>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</si>
  <si>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</si>
  <si>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</si>
  <si>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</si>
  <si>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</si>
  <si>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</si>
  <si>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</si>
  <si>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</si>
  <si>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</si>
  <si>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</si>
  <si>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</si>
  <si>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</si>
  <si>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</si>
  <si>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</si>
  <si>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</si>
  <si>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</si>
  <si>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</si>
  <si>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</si>
  <si>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</si>
  <si>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</si>
  <si>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</si>
  <si>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</si>
  <si>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</si>
  <si>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</si>
  <si>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</si>
  <si>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</si>
  <si>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</si>
  <si>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</si>
  <si>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</si>
  <si>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</si>
  <si>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</si>
  <si>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</si>
  <si>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</si>
  <si>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</si>
  <si>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</si>
  <si>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</si>
  <si>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</si>
  <si>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</si>
  <si>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</si>
  <si>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</si>
  <si>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</si>
  <si>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</si>
  <si>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</si>
  <si>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</si>
  <si>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</si>
  <si>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</si>
  <si>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</si>
  <si>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</si>
  <si>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</si>
  <si>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</si>
  <si>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</si>
  <si>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</si>
  <si>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</si>
  <si>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</si>
  <si>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</si>
  <si>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</si>
  <si>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</si>
  <si>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</si>
  <si>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</si>
  <si>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</si>
  <si>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</si>
  <si>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</si>
  <si>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</si>
  <si>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</si>
  <si>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</si>
  <si>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</si>
  <si>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</si>
  <si>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</si>
  <si>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</si>
  <si>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</si>
  <si>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</si>
  <si>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</si>
  <si>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</si>
  <si>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</si>
  <si>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</si>
  <si>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</si>
  <si>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</si>
  <si>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</si>
  <si>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</si>
  <si>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</si>
  <si>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</si>
  <si>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</si>
  <si>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</si>
  <si>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</si>
  <si>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</si>
  <si>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</si>
  <si>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</si>
  <si>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</si>
  <si>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</si>
  <si>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</si>
  <si>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</si>
  <si>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</si>
  <si>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</si>
  <si>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</si>
  <si>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</si>
  <si>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</si>
  <si>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</si>
  <si>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</si>
  <si>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</si>
  <si>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</si>
  <si>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</si>
  <si>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</si>
  <si>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</si>
  <si>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</si>
  <si>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</si>
  <si>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</si>
  <si>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</si>
  <si>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</si>
  <si>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</si>
  <si>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</si>
  <si>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</si>
  <si>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</si>
  <si>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</si>
  <si>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</si>
  <si>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</si>
  <si>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</si>
  <si>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</si>
  <si>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</si>
  <si>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</si>
  <si>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</si>
  <si>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</si>
  <si>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</si>
  <si>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</si>
  <si>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</si>
  <si>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</si>
  <si>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</si>
  <si>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</si>
  <si>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</si>
  <si>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</si>
  <si>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</si>
  <si>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</si>
  <si>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</si>
  <si>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</si>
  <si>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</si>
  <si>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</si>
  <si>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</si>
  <si>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</si>
  <si>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</si>
  <si>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</si>
  <si>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</si>
  <si>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</si>
  <si>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</si>
  <si>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</si>
  <si>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</si>
  <si>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</si>
  <si>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</si>
  <si>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</si>
  <si>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</si>
  <si>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</si>
  <si>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</si>
  <si>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</si>
  <si>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</si>
  <si>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</si>
  <si>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</si>
  <si>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</si>
  <si>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</si>
  <si>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</si>
  <si>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</si>
  <si>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</si>
  <si>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</si>
  <si>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</si>
  <si>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</si>
  <si>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</si>
  <si>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</si>
  <si>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</si>
  <si>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</si>
  <si>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</si>
  <si>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</si>
  <si>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</si>
  <si>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</si>
  <si>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</si>
  <si>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</si>
  <si>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</si>
  <si>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</si>
  <si>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</si>
  <si>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</si>
  <si>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</si>
  <si>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</si>
  <si>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</si>
  <si>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</si>
  <si>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</si>
  <si>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</si>
  <si>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</si>
  <si>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</si>
  <si>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</si>
  <si>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</si>
  <si>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</si>
  <si>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</si>
  <si>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</si>
  <si>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</si>
  <si>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</si>
  <si>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</si>
  <si>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</si>
  <si>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</si>
  <si>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</si>
  <si>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</si>
  <si>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</si>
  <si>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</si>
  <si>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</si>
  <si>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</si>
  <si>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</si>
  <si>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</si>
  <si>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</si>
  <si>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</si>
  <si>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</si>
  <si>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</si>
  <si>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</si>
  <si>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</si>
  <si>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</si>
  <si>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</si>
  <si>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</si>
  <si>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</si>
  <si>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</si>
  <si>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</si>
  <si>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</si>
  <si>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</si>
  <si>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</si>
  <si>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</si>
  <si>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</si>
  <si>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</si>
  <si>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</si>
  <si>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</si>
  <si>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</si>
  <si>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</si>
  <si>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</si>
  <si>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</si>
  <si>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</si>
  <si>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</si>
  <si>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</si>
  <si>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</si>
  <si>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</si>
  <si>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</si>
  <si>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</si>
  <si>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</si>
  <si>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</si>
  <si>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</si>
  <si>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</si>
  <si>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</si>
  <si>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</si>
  <si>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</si>
  <si>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</si>
  <si>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</si>
  <si>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</si>
  <si>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</si>
  <si>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</si>
  <si>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</si>
  <si>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</si>
  <si>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</si>
  <si>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</si>
  <si>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</si>
  <si>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</si>
  <si>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</si>
  <si>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</si>
  <si>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</si>
  <si>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</si>
  <si>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</si>
  <si>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</si>
  <si>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</si>
  <si>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</si>
  <si>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</si>
  <si>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</si>
  <si>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</si>
  <si>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</si>
  <si>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</si>
  <si>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</si>
  <si>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</si>
  <si>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</si>
  <si>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</si>
  <si>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</si>
  <si>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</si>
  <si>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</si>
  <si>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</si>
  <si>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</si>
  <si>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</si>
  <si>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</si>
  <si>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</si>
  <si>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</si>
  <si>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</si>
  <si>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</si>
  <si>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</si>
  <si>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</si>
  <si>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</si>
  <si>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</si>
  <si>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</si>
  <si>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</si>
  <si>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</si>
  <si>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</si>
  <si>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</si>
  <si>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</si>
  <si>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</si>
  <si>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</si>
  <si>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</si>
  <si>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</si>
  <si>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</si>
  <si>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</si>
  <si>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</si>
  <si>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</si>
  <si>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</si>
  <si>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</si>
  <si>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</si>
  <si>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</si>
  <si>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</si>
  <si>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</si>
  <si>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</si>
  <si>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</si>
  <si>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</si>
  <si>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</si>
  <si>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</si>
  <si>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</si>
  <si>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</si>
  <si>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</si>
  <si>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</si>
  <si>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</si>
  <si>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</si>
  <si>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</si>
  <si>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</si>
  <si>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</si>
  <si>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</si>
  <si>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</si>
  <si>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</si>
  <si>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</si>
  <si>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</si>
  <si>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</si>
  <si>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</si>
  <si>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</si>
  <si>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</si>
  <si>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</si>
  <si>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</si>
  <si>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</si>
  <si>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</si>
  <si>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</si>
  <si>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</si>
  <si>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</si>
  <si>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</si>
  <si>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</si>
  <si>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</si>
  <si>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</si>
  <si>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</si>
  <si>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</si>
  <si>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</si>
  <si>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</si>
  <si>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</si>
  <si>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</si>
  <si>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</si>
  <si>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</si>
  <si>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</si>
  <si>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</si>
  <si>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</si>
  <si>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</si>
  <si>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</si>
  <si>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</si>
  <si>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</si>
  <si>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</si>
  <si>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</si>
  <si>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</si>
  <si>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</si>
  <si>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</si>
  <si>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</si>
  <si>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</si>
  <si>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</si>
  <si>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</si>
  <si>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</si>
  <si>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</si>
  <si>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</si>
  <si>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</si>
  <si>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</si>
  <si>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</si>
  <si>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</si>
  <si>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</si>
  <si>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</si>
  <si>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</si>
  <si>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</si>
  <si>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</si>
  <si>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</si>
  <si>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</si>
  <si>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</si>
  <si>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</si>
  <si>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</si>
  <si>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</si>
  <si>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</si>
  <si>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</si>
  <si>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</si>
  <si>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</si>
  <si>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</si>
  <si>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</si>
  <si>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</si>
  <si>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</si>
  <si>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</si>
  <si>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</si>
  <si>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</si>
  <si>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</si>
  <si>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</si>
  <si>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</si>
  <si>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</si>
  <si>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</si>
  <si>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</si>
  <si>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</si>
  <si>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</si>
  <si>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</si>
  <si>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</si>
  <si>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</si>
  <si>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</si>
  <si>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</si>
  <si>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</si>
  <si>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</si>
  <si>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</si>
  <si>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</si>
  <si>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</si>
  <si>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</si>
  <si>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</si>
  <si>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</si>
  <si>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</si>
  <si>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</si>
  <si>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</si>
  <si>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</si>
  <si>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</si>
  <si>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</si>
  <si>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</si>
  <si>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</si>
  <si>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</si>
  <si>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</si>
  <si>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</si>
  <si>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</si>
  <si>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</si>
  <si>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</si>
  <si>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</si>
  <si>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</si>
  <si>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</si>
  <si>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</si>
  <si>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</si>
  <si>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</si>
  <si>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</si>
  <si>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</si>
  <si>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</si>
  <si>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</si>
  <si>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</si>
  <si>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</si>
  <si>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</si>
  <si>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</si>
  <si>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</si>
  <si>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</si>
  <si>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</si>
  <si>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</si>
  <si>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</si>
  <si>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</si>
  <si>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</si>
  <si>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</si>
  <si>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</si>
  <si>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</si>
  <si>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</si>
  <si>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</si>
  <si>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</si>
  <si>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</si>
  <si>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</si>
  <si>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</si>
  <si>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</si>
  <si>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</si>
  <si>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</si>
  <si>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</si>
  <si>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</si>
  <si>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</si>
  <si>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</si>
  <si>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</si>
  <si>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</si>
  <si>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</si>
  <si>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</si>
  <si>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</si>
  <si>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</si>
  <si>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</si>
  <si>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</si>
  <si>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</si>
  <si>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</si>
  <si>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</si>
  <si>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</si>
  <si>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</si>
  <si>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</si>
  <si>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</si>
  <si>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</si>
  <si>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</si>
  <si>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</si>
  <si>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</si>
  <si>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</si>
  <si>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</si>
  <si>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</si>
  <si>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</si>
  <si>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</si>
  <si>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</si>
  <si>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</si>
  <si>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</si>
  <si>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</si>
  <si>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</si>
  <si>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</si>
  <si>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</si>
  <si>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</si>
  <si>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</si>
  <si>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</si>
  <si>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</si>
  <si>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</si>
  <si>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</si>
  <si>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</si>
  <si>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</si>
  <si>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</si>
  <si>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</si>
  <si>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</si>
  <si>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</si>
  <si>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</si>
  <si>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</si>
  <si>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</si>
  <si>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</si>
  <si>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</si>
  <si>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</si>
  <si>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</si>
  <si>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</si>
  <si>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</si>
  <si>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</si>
  <si>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</si>
  <si>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</si>
  <si>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</si>
  <si>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</si>
  <si>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</si>
  <si>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</si>
  <si>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</si>
  <si>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</si>
  <si>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</si>
  <si>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</si>
  <si>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</si>
  <si>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</si>
  <si>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</si>
  <si>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</si>
  <si>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</si>
  <si>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</si>
  <si>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</si>
  <si>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</si>
  <si>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</si>
  <si>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</si>
  <si>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</si>
  <si>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</si>
  <si>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</si>
  <si>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</si>
  <si>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</si>
  <si>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</si>
  <si>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</si>
  <si>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</si>
  <si>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</si>
  <si>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</si>
  <si>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</si>
  <si>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</si>
  <si>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</si>
  <si>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</si>
  <si>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</si>
  <si>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</si>
  <si>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</si>
  <si>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</si>
  <si>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</si>
  <si>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</si>
  <si>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</si>
  <si>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</si>
  <si>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</si>
  <si>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</si>
  <si>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</si>
  <si>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</si>
  <si>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</si>
  <si>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</si>
  <si>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</si>
  <si>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</si>
  <si>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</si>
  <si>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</si>
  <si>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</si>
  <si>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</si>
  <si>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</si>
  <si>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</si>
  <si>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</si>
  <si>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</si>
  <si>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</si>
  <si>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</si>
  <si>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</si>
  <si>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</si>
  <si>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</si>
  <si>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</si>
  <si>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</si>
  <si>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</si>
  <si>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</si>
  <si>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</si>
  <si>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</si>
  <si>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</si>
  <si>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</si>
  <si>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</si>
  <si>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</si>
  <si>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</si>
  <si>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</si>
  <si>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</si>
  <si>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</si>
  <si>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</si>
  <si>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</si>
  <si>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</si>
  <si>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</si>
  <si>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</si>
  <si>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</si>
  <si>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</si>
  <si>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</si>
  <si>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</si>
  <si>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</si>
  <si>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</si>
  <si>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</si>
  <si>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</si>
  <si>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</si>
  <si>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</si>
  <si>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</si>
  <si>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</si>
  <si>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</si>
  <si>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</si>
  <si>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</si>
  <si>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</si>
  <si>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</si>
  <si>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</si>
  <si>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</si>
  <si>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</si>
  <si>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</si>
  <si>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</si>
  <si>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</si>
  <si>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</si>
  <si>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</si>
  <si>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</si>
  <si>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</si>
  <si>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</si>
  <si>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</si>
  <si>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</si>
  <si>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</si>
  <si>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</si>
  <si>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</si>
  <si>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</si>
  <si>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</si>
  <si>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</si>
  <si>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</si>
  <si>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</si>
  <si>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</si>
  <si>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</si>
  <si>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</si>
  <si>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</si>
  <si>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</si>
  <si>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</si>
  <si>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</si>
  <si>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</si>
  <si>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</si>
  <si>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</si>
  <si>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</si>
  <si>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</si>
  <si>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</si>
  <si>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</si>
  <si>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</si>
  <si>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</si>
  <si>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</si>
  <si>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</si>
  <si>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</si>
  <si>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</si>
  <si>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</si>
  <si>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</si>
  <si>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</si>
  <si>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</si>
  <si>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</si>
  <si>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</si>
  <si>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</si>
  <si>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</si>
  <si>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</si>
  <si>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</si>
  <si>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</si>
  <si>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</si>
  <si>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</si>
  <si>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</si>
  <si>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</si>
  <si>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</si>
  <si>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</si>
  <si>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</si>
  <si>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</si>
  <si>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</si>
  <si>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</si>
  <si>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</si>
  <si>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</si>
  <si>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</si>
  <si>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</si>
  <si>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</si>
  <si>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</si>
  <si>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</si>
  <si>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</si>
  <si>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</si>
  <si>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</si>
  <si>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</si>
  <si>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</si>
  <si>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</si>
  <si>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</si>
  <si>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</si>
  <si>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</si>
  <si>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</si>
  <si>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</si>
  <si>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</si>
  <si>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</si>
  <si>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</si>
  <si>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</si>
  <si>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</si>
  <si>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</si>
  <si>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</si>
  <si>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</si>
  <si>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</si>
  <si>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</si>
  <si>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</si>
  <si>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</si>
  <si>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</si>
  <si>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</si>
  <si>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</si>
  <si>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</si>
  <si>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</si>
  <si>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</si>
  <si>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</si>
  <si>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</si>
  <si>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</si>
  <si>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</si>
  <si>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</si>
  <si>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</si>
  <si>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</si>
  <si>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</si>
  <si>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</si>
  <si>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</si>
  <si>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</si>
  <si>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</si>
  <si>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</si>
  <si>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</si>
  <si>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</si>
  <si>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</si>
  <si>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</si>
  <si>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</si>
  <si>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</si>
  <si>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</si>
  <si>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</si>
  <si>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</si>
  <si>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</si>
  <si>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</si>
  <si>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</si>
  <si>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</si>
  <si>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</si>
  <si>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</si>
  <si>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</si>
  <si>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</si>
  <si>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</si>
  <si>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</si>
  <si>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</si>
  <si>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</si>
  <si>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</si>
  <si>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</si>
  <si>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</si>
  <si>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</si>
  <si>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</si>
  <si>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</si>
  <si>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</si>
  <si>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</si>
  <si>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</si>
  <si>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</si>
  <si>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</si>
  <si>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</si>
  <si>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</si>
  <si>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</si>
  <si>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</si>
  <si>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</si>
  <si>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</si>
  <si>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</si>
  <si>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</si>
  <si>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</si>
  <si>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</si>
  <si>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</si>
  <si>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</si>
  <si>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</si>
  <si>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</si>
  <si>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</si>
  <si>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</si>
  <si>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</si>
  <si>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</si>
  <si>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</si>
  <si>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</si>
  <si>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</si>
  <si>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</si>
  <si>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</si>
  <si>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</si>
  <si>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</si>
  <si>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</si>
  <si>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</si>
  <si>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</si>
  <si>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</si>
  <si>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</si>
  <si>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</si>
  <si>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</si>
  <si>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</si>
  <si>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</si>
  <si>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</si>
  <si>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</si>
  <si>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</si>
  <si>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</si>
  <si>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</si>
  <si>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</si>
  <si>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</si>
  <si>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</si>
  <si>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</si>
  <si>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</si>
  <si>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</si>
  <si>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</si>
  <si>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</si>
  <si>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</si>
  <si>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</si>
  <si>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</si>
  <si>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</si>
  <si>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</si>
  <si>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</si>
  <si>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</si>
  <si>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</si>
  <si>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</si>
  <si>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</si>
  <si>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</si>
  <si>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</si>
  <si>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</si>
  <si>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</si>
  <si>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</si>
  <si>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</si>
  <si>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</si>
  <si>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</si>
  <si>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</si>
  <si>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</si>
  <si>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</si>
  <si>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</si>
  <si>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</si>
  <si>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</si>
  <si>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</si>
  <si>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</si>
  <si>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</si>
  <si>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</si>
  <si>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</si>
  <si>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</si>
  <si>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</si>
  <si>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</si>
  <si>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</si>
  <si>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</si>
  <si>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</si>
  <si>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</si>
  <si>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</si>
  <si>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</si>
  <si>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</si>
  <si>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</si>
  <si>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</si>
  <si>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</si>
  <si>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</si>
  <si>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</si>
  <si>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</si>
  <si>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</si>
  <si>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</si>
  <si>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</si>
  <si>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</si>
  <si>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</si>
  <si>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</si>
  <si>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</si>
  <si>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</si>
  <si>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</si>
  <si>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</si>
  <si>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</si>
  <si>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</si>
  <si>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</si>
  <si>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</si>
  <si>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</si>
  <si>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</si>
  <si>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</si>
  <si>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</si>
  <si>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</si>
  <si>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</si>
  <si>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</si>
  <si>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</si>
  <si>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</si>
  <si>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</si>
  <si>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</si>
  <si>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</si>
  <si>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</si>
  <si>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</si>
  <si>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</si>
  <si>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</si>
  <si>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</si>
  <si>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</si>
  <si>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</si>
  <si>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</si>
  <si>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</si>
  <si>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</si>
  <si>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</si>
  <si>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</si>
  <si>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</si>
  <si>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</si>
  <si>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</si>
  <si>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</si>
  <si>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</si>
  <si>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</si>
  <si>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</si>
  <si>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</si>
  <si>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</si>
  <si>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</si>
  <si>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</si>
  <si>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</si>
  <si>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</si>
  <si>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</si>
  <si>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</si>
  <si>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</si>
  <si>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</si>
  <si>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</si>
  <si>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</si>
  <si>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</si>
  <si>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</si>
  <si>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</si>
  <si>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</si>
  <si>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</si>
  <si>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</si>
  <si>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</si>
  <si>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</si>
  <si>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</si>
  <si>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</si>
  <si>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</si>
  <si>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</si>
  <si>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</si>
  <si>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</si>
  <si>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</si>
  <si>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</si>
  <si>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</si>
  <si>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</si>
  <si>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</si>
  <si>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</si>
  <si>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</si>
  <si>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</si>
  <si>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</si>
  <si>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</si>
  <si>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</si>
  <si>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</si>
  <si>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</si>
  <si>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</si>
  <si>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</si>
  <si>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</si>
  <si>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</si>
  <si>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</si>
  <si>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</si>
  <si>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</si>
  <si>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</si>
  <si>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</si>
  <si>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</si>
  <si>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</si>
  <si>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</si>
  <si>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</si>
  <si>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</si>
  <si>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</si>
  <si>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</si>
  <si>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</si>
  <si>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</si>
  <si>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</si>
  <si>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</si>
  <si>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</si>
  <si>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</si>
  <si>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</si>
  <si>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</si>
  <si>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</si>
  <si>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</si>
  <si>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</si>
  <si>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</si>
  <si>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</si>
  <si>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</si>
  <si>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</si>
  <si>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</si>
  <si>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</si>
  <si>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</si>
  <si>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</si>
  <si>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</si>
  <si>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</si>
  <si>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</si>
  <si>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</si>
  <si>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</si>
  <si>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</si>
  <si>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</si>
  <si>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</si>
  <si>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</si>
  <si>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</si>
  <si>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</si>
  <si>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</si>
  <si>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</si>
  <si>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</si>
  <si>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</si>
  <si>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</si>
  <si>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</si>
  <si>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</si>
  <si>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</si>
  <si>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</si>
  <si>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</si>
  <si>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</si>
  <si>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</si>
  <si>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</si>
  <si>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</si>
  <si>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</si>
  <si>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</si>
  <si>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</si>
  <si>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</si>
  <si>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</si>
  <si>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</si>
  <si>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</si>
  <si>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</si>
  <si>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</si>
  <si>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</si>
  <si>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</si>
  <si>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</si>
  <si>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</si>
  <si>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</si>
  <si>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</si>
  <si>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</si>
  <si>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</si>
  <si>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</si>
  <si>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</si>
  <si>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</si>
  <si>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</si>
  <si>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</si>
  <si>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</si>
  <si>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</si>
  <si>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</si>
  <si>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</si>
  <si>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</si>
  <si>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</si>
  <si>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</si>
  <si>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</si>
  <si>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</si>
  <si>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</si>
  <si>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</si>
  <si>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</si>
  <si>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</si>
  <si>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</si>
  <si>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</si>
  <si>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</si>
  <si>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</si>
  <si>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</si>
  <si>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</si>
  <si>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</si>
  <si>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</si>
  <si>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</si>
  <si>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</si>
  <si>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</si>
  <si>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</si>
  <si>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</si>
  <si>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</si>
  <si>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</si>
  <si>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</si>
  <si>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</si>
  <si>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</si>
  <si>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</si>
  <si>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</si>
  <si>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</si>
  <si>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</si>
  <si>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</si>
  <si>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</si>
  <si>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</si>
  <si>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</si>
  <si>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</si>
  <si>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</si>
  <si>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</si>
  <si>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</si>
  <si>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</si>
  <si>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</si>
  <si>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</si>
  <si>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</si>
  <si>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</si>
  <si>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</si>
  <si>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</si>
  <si>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</si>
  <si>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</si>
  <si>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</si>
  <si>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</si>
  <si>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</si>
  <si>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</si>
  <si>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</si>
  <si>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</si>
  <si>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</si>
  <si>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</si>
  <si>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</si>
  <si>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</si>
  <si>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</si>
  <si>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</si>
  <si>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</si>
  <si>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</si>
  <si>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</si>
  <si>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</si>
  <si>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</si>
  <si>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</si>
  <si>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</si>
  <si>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</si>
  <si>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</si>
  <si>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</si>
  <si>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</si>
  <si>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</si>
  <si>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</si>
  <si>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</si>
  <si>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</si>
  <si>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</si>
  <si>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</si>
  <si>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</si>
  <si>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</si>
  <si>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</si>
  <si>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</si>
  <si>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</si>
  <si>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</si>
  <si>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</si>
  <si>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</si>
  <si>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</si>
  <si>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</si>
  <si>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</si>
  <si>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</si>
  <si>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</si>
  <si>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</si>
  <si>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</si>
  <si>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</si>
  <si>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</si>
  <si>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</si>
  <si>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</si>
  <si>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</si>
  <si>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</si>
  <si>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</si>
  <si>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</si>
  <si>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</si>
  <si>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</si>
  <si>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</si>
  <si>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</si>
  <si>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</si>
  <si>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</si>
  <si>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</si>
  <si>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</si>
  <si>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</si>
  <si>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</si>
  <si>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</si>
  <si>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</si>
  <si>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</si>
  <si>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</si>
  <si>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</si>
  <si>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</si>
  <si>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</si>
  <si>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</si>
  <si>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</si>
  <si>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</si>
  <si>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</si>
  <si>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</si>
  <si>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</si>
  <si>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</si>
  <si>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</si>
  <si>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</si>
  <si>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</si>
  <si>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</si>
  <si>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</si>
  <si>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</si>
  <si>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</si>
  <si>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</si>
  <si>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</si>
  <si>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</si>
  <si>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</si>
  <si>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</si>
  <si>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</si>
  <si>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</si>
  <si>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</si>
  <si>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</si>
  <si>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</si>
  <si>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</si>
  <si>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</si>
  <si>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</si>
  <si>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</si>
  <si>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</si>
  <si>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</si>
  <si>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</si>
  <si>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</si>
  <si>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</si>
  <si>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</si>
  <si>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</si>
  <si>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</si>
  <si>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</si>
  <si>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</si>
  <si>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</si>
  <si>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</si>
  <si>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</si>
  <si>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</si>
  <si>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</si>
  <si>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</si>
  <si>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</si>
  <si>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</si>
  <si>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</si>
  <si>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</si>
  <si>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</si>
  <si>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</si>
  <si>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</si>
  <si>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</si>
  <si>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</si>
  <si>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</si>
  <si>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</si>
  <si>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</si>
  <si>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</si>
  <si>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</si>
  <si>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</si>
  <si>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</si>
  <si>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</si>
  <si>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</si>
  <si>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</si>
  <si>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</si>
  <si>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</si>
  <si>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</si>
  <si>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</si>
  <si>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</si>
  <si>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</si>
  <si>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</si>
  <si>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</si>
  <si>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</si>
  <si>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</si>
  <si>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</si>
  <si>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</si>
  <si>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</si>
  <si>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</si>
  <si>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</si>
  <si>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</si>
  <si>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</si>
  <si>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</si>
  <si>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</si>
  <si>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</si>
  <si>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</si>
  <si>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</si>
  <si>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</si>
  <si>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</si>
  <si>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</si>
  <si>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</si>
  <si>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</si>
  <si>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</si>
  <si>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</si>
  <si>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</si>
  <si>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</si>
  <si>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</si>
  <si>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</si>
  <si>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</si>
  <si>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</si>
  <si>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</si>
  <si>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</si>
  <si>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</si>
  <si>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</si>
  <si>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</si>
  <si>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</si>
  <si>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</si>
  <si>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</si>
  <si>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</si>
  <si>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</si>
  <si>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</si>
  <si>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</si>
  <si>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</si>
  <si>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</si>
  <si>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</si>
  <si>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</si>
  <si>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</si>
  <si>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</si>
  <si>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</si>
  <si>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</si>
  <si>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</si>
  <si>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</si>
  <si>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</si>
  <si>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</si>
  <si>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</si>
  <si>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</si>
  <si>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</si>
  <si>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</si>
  <si>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</si>
  <si>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</si>
  <si>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</si>
  <si>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</si>
  <si>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</si>
  <si>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</si>
  <si>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</si>
  <si>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</si>
  <si>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</si>
  <si>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</si>
  <si>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</si>
  <si>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</si>
  <si>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</si>
  <si>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</si>
  <si>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</si>
  <si>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</si>
  <si>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</si>
  <si>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</si>
  <si>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</si>
  <si>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</si>
  <si>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</si>
  <si>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</si>
  <si>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</si>
  <si>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</si>
  <si>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</si>
  <si>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</si>
  <si>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</si>
  <si>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</si>
  <si>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</si>
  <si>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</si>
  <si>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</si>
  <si>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</si>
  <si>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</si>
  <si>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</si>
  <si>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</si>
  <si>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</si>
  <si>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</si>
  <si>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</si>
  <si>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</si>
  <si>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</si>
  <si>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</si>
  <si>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</si>
  <si>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</si>
  <si>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</si>
  <si>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</si>
  <si>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</si>
  <si>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</si>
  <si>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</si>
  <si>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</si>
  <si>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</si>
  <si>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</si>
  <si>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</si>
  <si>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</si>
  <si>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</si>
  <si>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</si>
  <si>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</si>
  <si>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</si>
  <si>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</si>
  <si>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</si>
  <si>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</si>
  <si>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</si>
  <si>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</si>
  <si>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</si>
  <si>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</si>
  <si>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</si>
  <si>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</si>
  <si>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</si>
  <si>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</si>
  <si>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</si>
  <si>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</si>
  <si>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</si>
  <si>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</si>
  <si>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</si>
  <si>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</si>
  <si>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</si>
  <si>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</si>
  <si>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</si>
  <si>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</si>
  <si>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</si>
  <si>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</si>
  <si>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</si>
  <si>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</si>
  <si>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</si>
  <si>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</si>
  <si>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</si>
  <si>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</si>
  <si>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</si>
  <si>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</si>
  <si>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</si>
  <si>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</si>
  <si>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</si>
  <si>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</si>
  <si>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</si>
  <si>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</si>
  <si>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</si>
  <si>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</si>
  <si>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</si>
  <si>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</si>
  <si>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</si>
  <si>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</si>
  <si>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</si>
  <si>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</si>
  <si>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</si>
  <si>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</si>
  <si>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</si>
  <si>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</si>
  <si>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</si>
  <si>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</si>
  <si>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</si>
  <si>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</si>
  <si>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</si>
  <si>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</si>
  <si>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</si>
  <si>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</si>
  <si>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</si>
  <si>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</si>
  <si>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</si>
  <si>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</si>
  <si>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</si>
  <si>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</si>
  <si>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</si>
  <si>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</si>
  <si>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</si>
  <si>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</si>
  <si>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</si>
  <si>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</si>
  <si>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</si>
  <si>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</si>
  <si>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</si>
  <si>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</si>
  <si>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</si>
  <si>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</si>
  <si>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</si>
  <si>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</si>
  <si>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</si>
  <si>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</si>
  <si>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</si>
  <si>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</si>
  <si>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</si>
  <si>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</si>
  <si>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</si>
  <si>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</si>
  <si>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</si>
  <si>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</si>
  <si>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</si>
  <si>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</si>
  <si>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</si>
  <si>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</si>
  <si>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</si>
  <si>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</si>
  <si>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</si>
  <si>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</si>
  <si>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</si>
  <si>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</si>
  <si>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</si>
  <si>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</si>
  <si>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</si>
  <si>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</si>
  <si>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</si>
  <si>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</si>
  <si>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</si>
  <si>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</si>
  <si>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</si>
  <si>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</si>
  <si>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</si>
  <si>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</si>
  <si>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</si>
  <si>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</si>
  <si>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</si>
  <si>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</si>
  <si>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</si>
  <si>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</si>
  <si>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</si>
  <si>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</si>
  <si>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</si>
  <si>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</si>
  <si>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</si>
  <si>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</si>
  <si>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</si>
  <si>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</si>
  <si>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</si>
  <si>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</si>
  <si>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</si>
  <si>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</si>
  <si>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</si>
  <si>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</si>
  <si>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</si>
  <si>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</si>
  <si>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</si>
  <si>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</si>
  <si>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</si>
  <si>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</si>
  <si>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</si>
  <si>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</si>
  <si>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</si>
  <si>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</si>
  <si>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</si>
  <si>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</si>
  <si>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</si>
  <si>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</si>
  <si>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</si>
  <si>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</si>
  <si>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</si>
  <si>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</si>
  <si>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</si>
  <si>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</si>
  <si>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</si>
  <si>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</si>
  <si>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</si>
  <si>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</si>
  <si>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</si>
  <si>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</si>
  <si>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</si>
  <si>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</si>
  <si>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</si>
  <si>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</si>
  <si>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</si>
  <si>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</si>
  <si>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</si>
  <si>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</si>
  <si>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</si>
  <si>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</si>
  <si>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</si>
  <si>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</si>
  <si>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</si>
  <si>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</si>
  <si>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</si>
  <si>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</si>
  <si>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</si>
  <si>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</si>
  <si>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</si>
  <si>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</si>
  <si>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</si>
  <si>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</si>
  <si>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</si>
  <si>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</si>
  <si>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</si>
  <si>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</si>
  <si>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</si>
  <si>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</si>
  <si>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</si>
  <si>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</si>
  <si>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</si>
  <si>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</si>
  <si>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</si>
  <si>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</si>
  <si>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</si>
  <si>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</si>
  <si>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</si>
  <si>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</si>
  <si>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</si>
  <si>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</si>
  <si>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</si>
  <si>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</si>
  <si>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</si>
  <si>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</si>
  <si>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</si>
  <si>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</si>
  <si>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</si>
  <si>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</si>
  <si>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</si>
  <si>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</si>
  <si>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</si>
  <si>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</si>
  <si>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</si>
  <si>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</si>
  <si>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</si>
  <si>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</si>
  <si>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</si>
  <si>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</si>
  <si>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</si>
  <si>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</si>
  <si>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</si>
  <si>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</si>
  <si>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</si>
  <si>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</si>
  <si>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</si>
  <si>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</si>
  <si>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</si>
  <si>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</si>
  <si>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</si>
  <si>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</si>
  <si>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</si>
  <si>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</si>
  <si>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</si>
  <si>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</si>
  <si>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</si>
  <si>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</si>
  <si>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</si>
  <si>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</si>
  <si>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</si>
  <si>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</si>
  <si>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</si>
  <si>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</si>
  <si>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</si>
  <si>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</si>
  <si>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</si>
  <si>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</si>
  <si>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</si>
  <si>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</si>
  <si>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</si>
  <si>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</si>
  <si>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</si>
  <si>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</si>
  <si>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</si>
  <si>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</si>
  <si>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</si>
  <si>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</si>
  <si>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</si>
  <si>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</si>
  <si>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</si>
  <si>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</si>
  <si>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</si>
  <si>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</si>
  <si>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</si>
  <si>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</si>
  <si>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</si>
  <si>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</si>
  <si>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</si>
  <si>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</si>
  <si>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</si>
  <si>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</si>
  <si>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</si>
  <si>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</si>
  <si>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</si>
  <si>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</si>
  <si>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</si>
  <si>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</si>
  <si>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</si>
  <si>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</si>
  <si>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</si>
  <si>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</si>
  <si>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</si>
  <si>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</si>
  <si>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</si>
  <si>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</si>
  <si>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</si>
  <si>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</si>
  <si>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</si>
  <si>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</si>
  <si>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</si>
  <si>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</si>
  <si>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</si>
  <si>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</si>
  <si>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</si>
  <si>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</si>
  <si>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</si>
  <si>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</si>
  <si>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</si>
  <si>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</si>
  <si>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</si>
  <si>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</si>
  <si>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</si>
  <si>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</si>
  <si>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</si>
  <si>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</si>
  <si>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</si>
  <si>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</si>
  <si>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</si>
  <si>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</si>
  <si>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</si>
  <si>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</si>
  <si>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</si>
  <si>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</si>
  <si>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</si>
  <si>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</si>
  <si>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</si>
  <si>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</si>
  <si>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</si>
  <si>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</si>
  <si>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</si>
  <si>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</si>
  <si>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</si>
  <si>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</si>
  <si>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</si>
  <si>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</si>
  <si>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</si>
  <si>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</si>
  <si>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</si>
  <si>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</si>
  <si>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</si>
  <si>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</si>
  <si>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</si>
  <si>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</si>
  <si>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</si>
  <si>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</si>
  <si>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</si>
  <si>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</si>
  <si>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</si>
  <si>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</si>
  <si>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</si>
  <si>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</si>
  <si>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</si>
  <si>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</si>
  <si>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</si>
  <si>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</si>
  <si>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</si>
  <si>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</si>
  <si>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</si>
  <si>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</si>
  <si>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</si>
  <si>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</si>
  <si>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</si>
  <si>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</si>
  <si>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</si>
  <si>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</si>
  <si>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</si>
  <si>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</si>
  <si>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</si>
  <si>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</si>
  <si>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</si>
  <si>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</si>
  <si>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</si>
  <si>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</si>
  <si>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</si>
  <si>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</si>
  <si>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</si>
  <si>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</si>
  <si>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</si>
  <si>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</si>
  <si>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</si>
  <si>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</si>
  <si>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</si>
  <si>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</si>
  <si>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</si>
  <si>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</si>
  <si>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</si>
  <si>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</si>
  <si>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</si>
  <si>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</si>
  <si>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</si>
  <si>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</si>
  <si>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</si>
  <si>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</si>
  <si>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</si>
  <si>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</si>
  <si>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</si>
  <si>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</si>
  <si>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</si>
  <si>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</si>
  <si>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</si>
  <si>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</si>
  <si>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</si>
  <si>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</si>
  <si>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</si>
  <si>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</si>
  <si>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</si>
  <si>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</si>
  <si>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</si>
  <si>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</si>
  <si>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</si>
  <si>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</si>
  <si>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</si>
  <si>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</si>
  <si>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</si>
  <si>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</si>
  <si>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</si>
  <si>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</si>
  <si>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</si>
  <si>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</si>
  <si>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</si>
  <si>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</si>
  <si>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</si>
  <si>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</si>
  <si>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</si>
  <si>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</si>
  <si>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</si>
  <si>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</si>
  <si>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</si>
  <si>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</si>
  <si>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</si>
  <si>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</si>
  <si>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</si>
  <si>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</si>
  <si>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</si>
  <si>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</si>
  <si>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</si>
  <si>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</si>
  <si>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</si>
  <si>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</si>
  <si>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</si>
  <si>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</si>
  <si>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</si>
  <si>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</si>
  <si>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</si>
  <si>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</si>
  <si>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</si>
  <si>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</si>
  <si>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</si>
  <si>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</si>
  <si>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</si>
  <si>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</si>
  <si>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</si>
  <si>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</si>
  <si>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</si>
  <si>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</si>
  <si>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</si>
  <si>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</si>
  <si>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</si>
  <si>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</si>
  <si>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</si>
  <si>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</si>
  <si>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</si>
  <si>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</si>
  <si>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</si>
  <si>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</si>
  <si>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</si>
  <si>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</si>
  <si>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</si>
  <si>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</si>
  <si>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</si>
  <si>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</si>
  <si>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</si>
  <si>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</si>
  <si>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</si>
  <si>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</si>
  <si>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</si>
  <si>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</si>
  <si>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</si>
  <si>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</si>
  <si>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</si>
  <si>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</si>
  <si>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</si>
  <si>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</si>
  <si>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</si>
  <si>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</si>
  <si>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</si>
  <si>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</si>
  <si>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</si>
  <si>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</si>
  <si>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</si>
  <si>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</si>
  <si>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</si>
  <si>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</si>
  <si>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</si>
  <si>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</si>
  <si>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</si>
  <si>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</si>
  <si>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</si>
  <si>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</si>
  <si>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</si>
  <si>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</si>
  <si>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</si>
  <si>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</si>
  <si>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</si>
  <si>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</si>
  <si>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</si>
  <si>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</si>
  <si>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</si>
  <si>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</si>
  <si>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</si>
  <si>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</si>
  <si>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</si>
  <si>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</si>
  <si>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</si>
  <si>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</si>
  <si>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</si>
  <si>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</si>
  <si>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</si>
  <si>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</si>
  <si>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</si>
  <si>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</si>
  <si>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</si>
  <si>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</si>
  <si>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</si>
  <si>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</si>
  <si>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</si>
  <si>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</si>
  <si>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</si>
  <si>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</si>
  <si>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</si>
  <si>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</si>
  <si>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</si>
  <si>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</si>
  <si>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</si>
  <si>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</si>
  <si>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</si>
  <si>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</si>
  <si>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</si>
  <si>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</si>
  <si>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</si>
  <si>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</si>
  <si>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</si>
  <si>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</si>
  <si>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</si>
  <si>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</si>
  <si>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</si>
  <si>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</si>
  <si>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</si>
  <si>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</si>
  <si>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</si>
  <si>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</si>
  <si>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</si>
  <si>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</si>
  <si>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</si>
  <si>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</si>
  <si>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</si>
  <si>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</si>
  <si>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</si>
  <si>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</si>
  <si>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</si>
  <si>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</si>
  <si>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</si>
  <si>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</si>
  <si>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</si>
  <si>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</si>
  <si>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</si>
  <si>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</si>
  <si>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</si>
  <si>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</si>
  <si>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</si>
  <si>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</si>
  <si>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</si>
  <si>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</si>
  <si>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</si>
  <si>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</si>
  <si>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</si>
  <si>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</si>
  <si>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</si>
  <si>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</si>
  <si>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</si>
  <si>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</si>
  <si>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</si>
  <si>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</si>
  <si>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</si>
  <si>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</si>
  <si>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</si>
  <si>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</si>
  <si>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</si>
  <si>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</si>
  <si>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</si>
  <si>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</si>
  <si>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</si>
  <si>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</si>
  <si>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</si>
  <si>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</si>
  <si>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</si>
  <si>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</si>
  <si>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</si>
  <si>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</si>
  <si>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</si>
  <si>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</si>
  <si>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</si>
  <si>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</si>
  <si>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</si>
  <si>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</si>
  <si>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</si>
  <si>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</si>
  <si>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</si>
  <si>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</si>
  <si>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</si>
  <si>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</si>
  <si>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</si>
  <si>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</si>
  <si>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</si>
  <si>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</si>
  <si>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</si>
  <si>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</si>
  <si>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</si>
  <si>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</si>
  <si>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</si>
  <si>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</si>
  <si>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</si>
  <si>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</si>
  <si>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</si>
  <si>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</si>
  <si>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</si>
  <si>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</si>
  <si>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</si>
  <si>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</si>
  <si>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</si>
  <si>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</si>
  <si>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</si>
  <si>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</si>
  <si>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</si>
  <si>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</si>
  <si>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</si>
  <si>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</si>
  <si>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</si>
  <si>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</si>
  <si>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</si>
  <si>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</si>
  <si>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</si>
  <si>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</si>
  <si>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</si>
  <si>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</si>
  <si>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</si>
  <si>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</si>
  <si>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</si>
  <si>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</si>
  <si>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</si>
  <si>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</si>
  <si>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</si>
  <si>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</si>
  <si>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</si>
  <si>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</si>
  <si>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</si>
  <si>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</si>
  <si>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</si>
  <si>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</si>
  <si>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</si>
  <si>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</si>
  <si>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</si>
  <si>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</si>
  <si>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</si>
  <si>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</si>
  <si>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</si>
  <si>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</si>
  <si>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</si>
  <si>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</si>
  <si>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</si>
  <si>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</si>
  <si>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</si>
  <si>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</si>
  <si>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</si>
  <si>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</si>
  <si>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</si>
  <si>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</si>
  <si>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</si>
  <si>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</si>
  <si>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</si>
  <si>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</si>
  <si>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</si>
  <si>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</si>
  <si>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</si>
  <si>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</si>
  <si>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</si>
  <si>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</si>
  <si>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</si>
  <si>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</si>
  <si>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</si>
  <si>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</si>
  <si>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</si>
  <si>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</si>
  <si>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</si>
  <si>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</si>
  <si>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</si>
  <si>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</si>
  <si>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</si>
  <si>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</si>
  <si>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</si>
  <si>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</si>
  <si>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</si>
  <si>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</si>
  <si>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</si>
  <si>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</si>
  <si>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</si>
  <si>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</si>
  <si>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</si>
  <si>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</si>
  <si>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</si>
  <si>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</si>
  <si>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</si>
  <si>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</si>
  <si>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</si>
  <si>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</si>
  <si>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</si>
  <si>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</si>
  <si>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</si>
  <si>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</si>
  <si>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</si>
  <si>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</si>
  <si>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</si>
  <si>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</si>
  <si>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</si>
  <si>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</si>
  <si>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</si>
  <si>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</si>
  <si>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</si>
  <si>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</si>
  <si>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</si>
  <si>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</si>
  <si>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</si>
  <si>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</si>
  <si>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</si>
  <si>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</si>
  <si>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</si>
  <si>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</si>
  <si>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</si>
  <si>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</si>
  <si>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</si>
  <si>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</si>
  <si>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</si>
  <si>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</si>
  <si>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</si>
  <si>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</si>
  <si>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</si>
  <si>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</si>
  <si>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</si>
  <si>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</si>
  <si>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</si>
  <si>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</si>
  <si>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</si>
  <si>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</si>
  <si>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</si>
  <si>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</si>
  <si>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</si>
  <si>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</si>
  <si>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</si>
  <si>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</si>
  <si>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</si>
  <si>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</si>
  <si>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</si>
  <si>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</si>
  <si>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</si>
  <si>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</si>
  <si>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</si>
  <si>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</si>
  <si>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</si>
  <si>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</si>
  <si>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</si>
  <si>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</si>
  <si>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</si>
  <si>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</si>
  <si>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</si>
  <si>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</si>
  <si>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</si>
  <si>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</si>
  <si>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</si>
  <si>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</si>
  <si>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</si>
  <si>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</si>
  <si>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</si>
  <si>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</si>
  <si>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</si>
  <si>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</si>
  <si>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</si>
  <si>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</si>
  <si>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</si>
  <si>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</si>
  <si>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</si>
  <si>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</si>
  <si>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</si>
  <si>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</si>
  <si>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</si>
  <si>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</si>
  <si>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</si>
  <si>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</si>
  <si>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</si>
  <si>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</si>
  <si>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</si>
  <si>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</si>
  <si>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</si>
  <si>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</si>
  <si>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</si>
  <si>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</si>
  <si>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</si>
  <si>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</si>
  <si>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</si>
  <si>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</si>
  <si>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</si>
  <si>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</si>
  <si>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</si>
  <si>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</si>
  <si>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</si>
  <si>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</si>
  <si>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</si>
  <si>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</si>
  <si>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</si>
  <si>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</si>
  <si>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</si>
  <si>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</si>
  <si>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</si>
  <si>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</si>
  <si>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</si>
  <si>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</si>
  <si>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</si>
  <si>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</si>
  <si>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</si>
  <si>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</si>
  <si>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</si>
  <si>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</si>
  <si>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</si>
  <si>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</si>
  <si>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</si>
  <si>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</si>
  <si>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</si>
  <si>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</si>
  <si>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</si>
  <si>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</si>
  <si>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</si>
  <si>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</si>
  <si>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</si>
  <si>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</si>
  <si>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</si>
  <si>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</si>
  <si>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</si>
  <si>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</si>
  <si>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</si>
  <si>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</si>
  <si>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</si>
  <si>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</si>
  <si>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</si>
  <si>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</si>
  <si>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</si>
  <si>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</si>
  <si>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</si>
  <si>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</si>
  <si>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</si>
  <si>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</si>
  <si>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</si>
  <si>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</si>
  <si>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</si>
  <si>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</si>
  <si>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</si>
  <si>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</si>
  <si>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</si>
  <si>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</si>
  <si>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</si>
  <si>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</si>
  <si>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</si>
  <si>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</si>
  <si>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</si>
  <si>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</si>
  <si>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</si>
  <si>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</si>
  <si>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</si>
  <si>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</si>
  <si>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</si>
  <si>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</si>
  <si>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</si>
  <si>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</si>
  <si>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</si>
  <si>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</si>
  <si>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</si>
  <si>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</si>
  <si>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</si>
  <si>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</si>
  <si>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</si>
  <si>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</si>
  <si>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</si>
  <si>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</si>
  <si>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</si>
  <si>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</si>
  <si>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</si>
  <si>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</si>
  <si>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</si>
  <si>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</si>
  <si>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</si>
  <si>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</si>
  <si>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</si>
  <si>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</si>
  <si>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</si>
  <si>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</si>
  <si>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</si>
  <si>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</si>
  <si>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</si>
  <si>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</si>
  <si>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</si>
  <si>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</si>
  <si>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</si>
  <si>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</si>
  <si>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</si>
  <si>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</si>
  <si>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</si>
  <si>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</si>
  <si>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</si>
  <si>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</si>
  <si>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</si>
  <si>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</si>
  <si>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</si>
  <si>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</si>
  <si>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</si>
  <si>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</si>
  <si>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</si>
  <si>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</si>
  <si>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</si>
  <si>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</si>
  <si>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</si>
  <si>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</si>
  <si>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</si>
  <si>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</si>
  <si>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</si>
  <si>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</si>
  <si>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</si>
  <si>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</si>
  <si>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</si>
  <si>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</si>
  <si>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</si>
  <si>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</si>
  <si>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</si>
  <si>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</si>
  <si>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</si>
  <si>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</si>
  <si>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</si>
  <si>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</si>
  <si>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</si>
  <si>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</si>
  <si>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</si>
  <si>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</si>
  <si>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</si>
  <si>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</si>
  <si>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</si>
  <si>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</si>
  <si>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</si>
  <si>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</si>
  <si>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</si>
  <si>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</si>
  <si>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</si>
  <si>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</si>
  <si>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</si>
  <si>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</si>
  <si>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</si>
  <si>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</si>
  <si>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</si>
  <si>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</si>
  <si>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</si>
  <si>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</si>
  <si>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</si>
  <si>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</si>
  <si>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</si>
  <si>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</si>
  <si>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</si>
  <si>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</si>
  <si>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</si>
  <si>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</si>
  <si>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</si>
  <si>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</si>
  <si>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</si>
  <si>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</si>
  <si>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</si>
  <si>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</si>
  <si>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</si>
  <si>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</si>
  <si>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</si>
  <si>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</si>
  <si>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</si>
  <si>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</si>
  <si>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</si>
  <si>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</si>
  <si>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</si>
  <si>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</si>
  <si>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</si>
  <si>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</si>
  <si>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</si>
  <si>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</si>
  <si>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</si>
  <si>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</si>
  <si>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</si>
  <si>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</si>
  <si>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</si>
  <si>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</si>
  <si>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</si>
  <si>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</si>
  <si>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</si>
  <si>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</si>
  <si>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</si>
  <si>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</si>
  <si>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</si>
  <si>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</si>
  <si>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</si>
  <si>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</si>
  <si>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</si>
  <si>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</si>
  <si>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</si>
  <si>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</si>
  <si>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</si>
  <si>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</si>
  <si>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</si>
  <si>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</si>
  <si>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</si>
  <si>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</si>
  <si>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</si>
  <si>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</si>
  <si>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</si>
  <si>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</si>
  <si>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</si>
  <si>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</si>
  <si>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</si>
  <si>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</si>
  <si>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</si>
  <si>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</si>
  <si>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</si>
  <si>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</si>
  <si>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</si>
  <si>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</si>
  <si>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</si>
  <si>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</si>
  <si>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</si>
  <si>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</si>
  <si>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</si>
  <si>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</si>
  <si>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</si>
  <si>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</si>
  <si>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</si>
  <si>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</si>
  <si>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</si>
  <si>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</si>
  <si>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</si>
  <si>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</si>
  <si>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</si>
  <si>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</si>
  <si>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</si>
  <si>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</si>
  <si>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</si>
  <si>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</si>
  <si>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</si>
  <si>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</si>
  <si>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</si>
  <si>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</si>
  <si>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</si>
  <si>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</si>
  <si>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</si>
  <si>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</si>
  <si>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</si>
  <si>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</si>
  <si>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</si>
  <si>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</si>
  <si>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</si>
  <si>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</si>
  <si>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</si>
  <si>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</si>
  <si>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</si>
  <si>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</si>
  <si>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</si>
  <si>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</si>
  <si>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</si>
  <si>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</si>
  <si>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</si>
  <si>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</si>
  <si>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</si>
  <si>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</si>
  <si>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</si>
  <si>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</si>
  <si>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</si>
  <si>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</si>
  <si>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</si>
  <si>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</si>
  <si>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</si>
  <si>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</si>
  <si>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</si>
  <si>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</si>
  <si>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</si>
  <si>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</si>
  <si>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</si>
  <si>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</si>
  <si>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</si>
  <si>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</si>
  <si>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</si>
  <si>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</si>
  <si>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</si>
  <si>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</si>
  <si>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</si>
  <si>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</si>
  <si>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</si>
  <si>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</si>
  <si>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</si>
  <si>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</si>
  <si>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</si>
  <si>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</si>
  <si>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</si>
  <si>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</si>
  <si>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</si>
  <si>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</si>
  <si>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</si>
  <si>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</si>
  <si>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</si>
  <si>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</si>
  <si>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</si>
  <si>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</si>
  <si>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</si>
  <si>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</si>
  <si>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</si>
  <si>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</si>
  <si>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</si>
  <si>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</si>
  <si>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</si>
  <si>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</si>
  <si>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</si>
  <si>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</si>
  <si>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</si>
  <si>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</si>
  <si>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</si>
  <si>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</si>
  <si>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</si>
  <si>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</si>
  <si>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</si>
  <si>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</si>
  <si>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</si>
  <si>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</si>
  <si>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</si>
  <si>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</si>
  <si>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</si>
  <si>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</si>
  <si>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</si>
  <si>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</si>
  <si>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</si>
  <si>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</si>
  <si>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</si>
  <si>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</si>
  <si>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</si>
  <si>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</si>
  <si>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</si>
  <si>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</si>
  <si>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</si>
  <si>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</si>
  <si>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</si>
  <si>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</si>
  <si>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</si>
  <si>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</si>
  <si>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</si>
  <si>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</si>
  <si>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</si>
  <si>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</si>
  <si>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</si>
  <si>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</si>
  <si>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</si>
  <si>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</si>
  <si>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</si>
  <si>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</si>
  <si>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</si>
  <si>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</si>
  <si>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</si>
  <si>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</si>
  <si>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</si>
  <si>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</si>
  <si>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</si>
  <si>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</si>
  <si>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</si>
  <si>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</si>
  <si>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</si>
  <si>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</si>
  <si>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</si>
  <si>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</si>
  <si>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</si>
  <si>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</si>
  <si>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</si>
  <si>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</si>
  <si>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</si>
  <si>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</si>
  <si>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</si>
  <si>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</si>
  <si>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</si>
  <si>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</si>
  <si>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</si>
  <si>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</si>
  <si>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</si>
  <si>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</si>
  <si>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</si>
  <si>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</si>
  <si>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</si>
  <si>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</si>
  <si>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</si>
  <si>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</si>
  <si>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</si>
  <si>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</si>
  <si>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</si>
  <si>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</si>
  <si>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</si>
  <si>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</si>
  <si>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</si>
  <si>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</si>
  <si>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</si>
  <si>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</si>
  <si>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</si>
  <si>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</si>
  <si>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</si>
  <si>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</si>
  <si>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</si>
  <si>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</si>
  <si>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</si>
  <si>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</si>
  <si>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</si>
  <si>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</si>
  <si>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</si>
  <si>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</si>
  <si>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</si>
  <si>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</si>
  <si>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</si>
  <si>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</si>
  <si>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</si>
  <si>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</si>
  <si>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</si>
  <si>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</si>
  <si>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</si>
  <si>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</si>
  <si>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</si>
  <si>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</si>
  <si>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</si>
  <si>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</si>
  <si>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</si>
  <si>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</si>
  <si>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</si>
  <si>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</si>
  <si>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</si>
  <si>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</si>
  <si>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</si>
  <si>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</si>
  <si>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</si>
  <si>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</si>
  <si>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</si>
  <si>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</si>
  <si>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</si>
  <si>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</si>
  <si>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</si>
  <si>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</si>
  <si>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</si>
  <si>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</si>
  <si>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</si>
  <si>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</si>
  <si>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</si>
  <si>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</si>
  <si>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</si>
  <si>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</si>
  <si>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</si>
  <si>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</si>
  <si>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</si>
  <si>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</si>
  <si>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</si>
  <si>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</si>
  <si>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</si>
  <si>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</si>
  <si>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</si>
  <si>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</si>
  <si>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</si>
  <si>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</si>
  <si>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</si>
  <si>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</si>
  <si>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</si>
  <si>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</si>
  <si>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</si>
  <si>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</si>
  <si>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</si>
  <si>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</si>
  <si>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</si>
  <si>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</si>
  <si>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</si>
  <si>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</si>
  <si>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</si>
  <si>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</si>
  <si>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</si>
  <si>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</si>
  <si>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</si>
  <si>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</si>
  <si>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</si>
  <si>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</si>
  <si>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</si>
  <si>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</si>
  <si>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</si>
  <si>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</si>
  <si>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</si>
  <si>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</si>
  <si>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</si>
  <si>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</si>
  <si>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</si>
  <si>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</si>
  <si>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</si>
  <si>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</si>
  <si>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</si>
  <si>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</si>
  <si>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</si>
  <si>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</si>
  <si>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</si>
  <si>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</si>
  <si>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</si>
  <si>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</si>
  <si>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</si>
  <si>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</si>
  <si>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</si>
  <si>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</si>
  <si>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</si>
  <si>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</si>
  <si>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</si>
  <si>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</si>
  <si>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</si>
  <si>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</si>
  <si>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</si>
  <si>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</si>
  <si>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</si>
  <si>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</si>
  <si>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</si>
  <si>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</si>
  <si>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</si>
  <si>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</si>
  <si>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</si>
  <si>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</si>
  <si>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</si>
  <si>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</si>
  <si>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</si>
  <si>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</si>
  <si>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</si>
  <si>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</si>
  <si>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</si>
  <si>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</si>
  <si>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</si>
  <si>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</si>
  <si>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</si>
  <si>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</si>
  <si>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</si>
  <si>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</si>
  <si>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</si>
  <si>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</si>
  <si>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</si>
  <si>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</si>
  <si>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</si>
  <si>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</si>
  <si>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</si>
  <si>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</si>
  <si>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</si>
  <si>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</si>
  <si>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</si>
  <si>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</si>
  <si>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</si>
  <si>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</si>
  <si>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</si>
  <si>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</si>
  <si>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</si>
  <si>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</si>
  <si>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</si>
  <si>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</si>
  <si>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</si>
  <si>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</si>
  <si>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</si>
  <si>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</si>
  <si>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</si>
  <si>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</si>
  <si>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</si>
  <si>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</si>
  <si>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</si>
  <si>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</si>
  <si>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</si>
  <si>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</si>
  <si>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</si>
  <si>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</si>
  <si>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</si>
  <si>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</si>
  <si>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</si>
  <si>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</si>
  <si>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</si>
  <si>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</si>
  <si>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</si>
  <si>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</si>
  <si>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</si>
  <si>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</si>
  <si>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</si>
  <si>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</si>
  <si>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</si>
  <si>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</si>
  <si>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</si>
  <si>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</si>
  <si>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</si>
  <si>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</si>
  <si>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</si>
  <si>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</si>
  <si>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</si>
  <si>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</si>
  <si>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</si>
  <si>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</si>
  <si>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</si>
  <si>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</si>
  <si>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</si>
  <si>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</si>
  <si>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</si>
  <si>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</si>
  <si>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</si>
  <si>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</si>
  <si>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</si>
  <si>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</si>
  <si>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</si>
  <si>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</si>
  <si>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</si>
  <si>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</si>
  <si>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</si>
  <si>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</si>
  <si>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</si>
  <si>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</si>
  <si>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</si>
  <si>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</si>
  <si>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</si>
  <si>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</si>
  <si>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</si>
  <si>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</si>
  <si>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</si>
  <si>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</si>
  <si>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</si>
  <si>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</si>
  <si>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</si>
  <si>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</si>
  <si>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</si>
  <si>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</si>
  <si>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</si>
  <si>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</si>
  <si>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</si>
  <si>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</si>
  <si>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</si>
  <si>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</si>
  <si>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</si>
  <si>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</si>
  <si>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</si>
  <si>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</si>
  <si>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</si>
  <si>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</si>
  <si>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</si>
  <si>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</si>
  <si>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</si>
  <si>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</si>
  <si>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</si>
  <si>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</si>
  <si>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</si>
  <si>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</si>
  <si>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</si>
  <si>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</si>
  <si>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</si>
  <si>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</si>
  <si>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</si>
  <si>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</si>
  <si>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</si>
  <si>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</si>
  <si>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</si>
  <si>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</si>
  <si>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</si>
  <si>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</si>
  <si>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</si>
  <si>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</si>
  <si>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</si>
  <si>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</si>
  <si>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</si>
  <si>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</si>
  <si>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</si>
  <si>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</si>
  <si>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</si>
  <si>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</si>
  <si>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</si>
  <si>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</si>
  <si>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</si>
  <si>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</si>
  <si>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</si>
  <si>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</si>
  <si>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</si>
  <si>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</si>
  <si>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</si>
  <si>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</si>
  <si>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</si>
  <si>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</si>
  <si>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</si>
  <si>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</si>
  <si>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</si>
  <si>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</si>
  <si>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</si>
  <si>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</si>
  <si>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</si>
  <si>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</si>
  <si>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</si>
  <si>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</si>
  <si>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</si>
  <si>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</si>
  <si>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</si>
  <si>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</si>
  <si>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</si>
  <si>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</si>
  <si>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</si>
  <si>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</si>
  <si>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</si>
  <si>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</si>
  <si>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</si>
  <si>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</si>
  <si>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</si>
  <si>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</si>
  <si>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</si>
  <si>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</si>
  <si>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</si>
  <si>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</si>
  <si>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</si>
  <si>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</si>
  <si>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</si>
  <si>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</si>
  <si>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</si>
  <si>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</si>
  <si>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</si>
  <si>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</si>
  <si>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</si>
  <si>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</si>
  <si>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</si>
  <si>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</si>
  <si>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</si>
  <si>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</si>
  <si>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</si>
  <si>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</si>
  <si>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</si>
  <si>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</si>
  <si>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</si>
  <si>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</si>
  <si>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</si>
  <si>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</si>
  <si>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</si>
  <si>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</si>
  <si>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</si>
  <si>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</si>
  <si>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</si>
  <si>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</si>
  <si>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</si>
  <si>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</si>
  <si>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</si>
  <si>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</si>
  <si>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</si>
  <si>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</si>
  <si>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</si>
  <si>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</si>
  <si>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</si>
  <si>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</si>
  <si>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</si>
  <si>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</si>
  <si>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</si>
  <si>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</si>
  <si>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</si>
  <si>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</si>
  <si>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</si>
  <si>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</si>
  <si>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</si>
  <si>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</si>
  <si>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</si>
  <si>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</si>
  <si>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</si>
  <si>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</si>
  <si>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</si>
  <si>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</si>
  <si>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</si>
  <si>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</si>
  <si>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</si>
  <si>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</si>
  <si>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</si>
  <si>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</si>
  <si>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</si>
  <si>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</si>
  <si>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</si>
  <si>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</si>
  <si>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</si>
  <si>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</si>
  <si>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</si>
  <si>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</si>
  <si>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</si>
  <si>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</si>
  <si>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</si>
  <si>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</si>
  <si>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</si>
  <si>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</si>
  <si>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</si>
  <si>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</si>
  <si>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</si>
  <si>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</si>
  <si>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</si>
  <si>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</si>
  <si>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</si>
  <si>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</si>
  <si>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</si>
  <si>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</si>
  <si>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</si>
  <si>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</si>
  <si>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</si>
  <si>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</si>
  <si>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</si>
  <si>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</si>
  <si>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</si>
  <si>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</si>
  <si>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</si>
  <si>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</si>
  <si>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</si>
  <si>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</si>
  <si>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</si>
  <si>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</si>
  <si>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</si>
  <si>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</si>
  <si>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</si>
  <si>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</si>
  <si>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</si>
  <si>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</si>
  <si>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</si>
  <si>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</si>
  <si>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</si>
  <si>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</si>
  <si>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</si>
  <si>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</si>
  <si>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</si>
  <si>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</si>
  <si>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</si>
  <si>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</si>
  <si>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</si>
  <si>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</si>
  <si>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</si>
  <si>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</si>
  <si>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</si>
  <si>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</si>
  <si>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</si>
  <si>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</si>
  <si>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</si>
  <si>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</si>
  <si>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</si>
  <si>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</si>
  <si>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</si>
  <si>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</si>
  <si>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</si>
  <si>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</si>
  <si>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</si>
  <si>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</si>
  <si>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</si>
  <si>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</si>
  <si>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</si>
  <si>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</si>
  <si>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</si>
  <si>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</si>
  <si>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</si>
  <si>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</si>
  <si>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</si>
  <si>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</si>
  <si>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</si>
  <si>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</si>
  <si>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</si>
  <si>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</si>
  <si>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</si>
  <si>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</si>
  <si>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</si>
  <si>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</si>
  <si>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</si>
  <si>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</si>
  <si>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</si>
  <si>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</si>
  <si>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</si>
  <si>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</si>
  <si>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</si>
  <si>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</si>
  <si>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</si>
  <si>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</si>
  <si>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</si>
  <si>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</si>
  <si>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</si>
  <si>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</si>
  <si>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</si>
  <si>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</si>
  <si>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</si>
  <si>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</si>
  <si>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</si>
  <si>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</si>
  <si>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</si>
  <si>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</si>
  <si>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</si>
  <si>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</si>
  <si>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</si>
  <si>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</si>
  <si>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</si>
  <si>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</si>
  <si>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</si>
  <si>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</si>
  <si>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</si>
  <si>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</si>
  <si>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</si>
  <si>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</si>
  <si>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</si>
  <si>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</si>
  <si>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</si>
  <si>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</si>
  <si>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</si>
  <si>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</si>
  <si>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</si>
  <si>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</si>
  <si>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</si>
  <si>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</si>
  <si>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</si>
  <si>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</si>
  <si>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</si>
  <si>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</si>
  <si>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</si>
  <si>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</si>
  <si>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</si>
  <si>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</si>
  <si>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</si>
  <si>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</si>
  <si>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</si>
  <si>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</si>
  <si>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</si>
  <si>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</si>
  <si>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</si>
  <si>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</si>
  <si>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</si>
  <si>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</si>
  <si>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</si>
  <si>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</si>
  <si>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</si>
  <si>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</si>
  <si>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</si>
  <si>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</si>
  <si>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</si>
  <si>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</si>
  <si>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</si>
  <si>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</si>
  <si>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</si>
  <si>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</si>
  <si>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</si>
  <si>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</si>
  <si>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</si>
  <si>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</si>
  <si>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</si>
  <si>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</si>
  <si>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</si>
  <si>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</si>
  <si>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</si>
  <si>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</si>
  <si>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</si>
  <si>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</si>
  <si>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</si>
  <si>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</si>
  <si>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</si>
  <si>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</si>
  <si>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</si>
  <si>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</si>
  <si>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</si>
  <si>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</si>
  <si>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</si>
  <si>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</si>
  <si>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</si>
  <si>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</si>
  <si>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</si>
  <si>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</si>
  <si>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</si>
  <si>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</si>
  <si>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</si>
  <si>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</si>
  <si>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</si>
  <si>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</si>
  <si>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</si>
  <si>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</si>
  <si>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</si>
  <si>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</si>
  <si>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</si>
  <si>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</si>
  <si>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</si>
  <si>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</si>
  <si>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</si>
  <si>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</si>
  <si>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</si>
  <si>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</si>
  <si>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</si>
  <si>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</si>
  <si>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</si>
  <si>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</si>
  <si>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</si>
  <si>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</si>
  <si>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</si>
  <si>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</si>
  <si>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</si>
  <si>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</si>
  <si>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</si>
  <si>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</si>
  <si>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</si>
  <si>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</si>
  <si>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</si>
  <si>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</si>
  <si>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</si>
  <si>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</si>
  <si>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</si>
  <si>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</si>
  <si>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</si>
  <si>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</si>
  <si>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</si>
  <si>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</si>
  <si>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</si>
  <si>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</si>
  <si>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</si>
  <si>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</si>
  <si>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</si>
  <si>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</si>
  <si>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</si>
  <si>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</si>
  <si>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</si>
  <si>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</si>
  <si>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</si>
  <si>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</si>
  <si>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</si>
  <si>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</si>
  <si>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</si>
  <si>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</si>
  <si>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</si>
  <si>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</si>
  <si>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</si>
  <si>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</si>
  <si>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</si>
  <si>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</si>
  <si>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</si>
  <si>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</si>
  <si>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</si>
  <si>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</si>
  <si>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</si>
  <si>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</si>
  <si>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</si>
  <si>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</si>
  <si>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</si>
  <si>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</si>
  <si>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</si>
  <si>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</si>
  <si>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</si>
  <si>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</si>
  <si>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</si>
  <si>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</si>
  <si>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</si>
  <si>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</si>
  <si>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</si>
  <si>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</si>
  <si>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</si>
  <si>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</si>
  <si>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</si>
  <si>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</si>
  <si>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</si>
  <si>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</si>
  <si>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</si>
  <si>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</si>
  <si>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</si>
  <si>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</si>
  <si>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</si>
  <si>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</si>
  <si>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</si>
  <si>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</si>
  <si>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</si>
  <si>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</si>
  <si>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</si>
  <si>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</si>
  <si>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</si>
  <si>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</si>
  <si>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</si>
  <si>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</si>
  <si>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</si>
  <si>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</si>
  <si>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</si>
  <si>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</si>
  <si>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</si>
  <si>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</si>
  <si>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</si>
  <si>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</si>
  <si>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</si>
  <si>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</si>
  <si>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</si>
  <si>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</si>
  <si>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</si>
  <si>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</si>
  <si>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</si>
  <si>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</si>
  <si>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</si>
  <si>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</si>
  <si>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</si>
  <si>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</si>
  <si>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</si>
  <si>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</si>
  <si>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</si>
  <si>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</si>
  <si>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</si>
  <si>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</si>
  <si>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</si>
  <si>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</si>
  <si>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</si>
  <si>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</si>
  <si>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</si>
  <si>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</si>
  <si>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</si>
  <si>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</si>
  <si>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</si>
  <si>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</si>
  <si>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</si>
  <si>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</si>
  <si>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</si>
  <si>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</si>
  <si>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</si>
  <si>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</si>
  <si>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</si>
  <si>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</si>
  <si>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</si>
  <si>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</si>
  <si>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</si>
  <si>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</si>
  <si>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</si>
  <si>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</si>
  <si>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</si>
  <si>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</si>
  <si>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</si>
  <si>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</si>
  <si>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</si>
  <si>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</si>
  <si>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</si>
  <si>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</si>
  <si>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</si>
  <si>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</si>
  <si>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</si>
  <si>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</si>
  <si>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</si>
  <si>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</si>
  <si>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</si>
  <si>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</si>
  <si>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</si>
  <si>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</si>
  <si>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</si>
  <si>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</si>
  <si>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</si>
  <si>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</si>
  <si>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</si>
  <si>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</si>
  <si>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</si>
  <si>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</si>
  <si>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</si>
  <si>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</si>
  <si>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</si>
  <si>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</si>
  <si>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</si>
  <si>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</si>
  <si>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</si>
  <si>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</si>
  <si>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</si>
  <si>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</si>
  <si>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</si>
  <si>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</si>
  <si>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</si>
  <si>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</si>
  <si>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</si>
  <si>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</si>
  <si>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</si>
  <si>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</si>
  <si>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</si>
  <si>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</si>
  <si>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</si>
  <si>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</si>
  <si>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</si>
  <si>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</si>
  <si>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</si>
  <si>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</si>
  <si>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</si>
  <si>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</si>
  <si>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</si>
  <si>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</si>
  <si>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</si>
  <si>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</si>
  <si>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</si>
  <si>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</si>
  <si>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</si>
  <si>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</si>
  <si>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</si>
  <si>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</si>
  <si>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</si>
  <si>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</si>
  <si>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</si>
  <si>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</si>
  <si>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</si>
  <si>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</si>
  <si>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</si>
  <si>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</si>
  <si>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</si>
  <si>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</si>
  <si>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</si>
  <si>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</si>
  <si>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</si>
  <si>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</si>
  <si>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</si>
  <si>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</si>
  <si>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</si>
  <si>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</si>
  <si>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</si>
  <si>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</si>
  <si>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</si>
  <si>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</si>
  <si>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</si>
  <si>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</si>
  <si>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</si>
  <si>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</si>
  <si>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</si>
  <si>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</si>
  <si>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</si>
  <si>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</si>
  <si>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</si>
  <si>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</si>
  <si>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</si>
  <si>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</si>
  <si>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</si>
  <si>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</si>
  <si>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</si>
  <si>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</si>
  <si>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</si>
  <si>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</si>
  <si>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</si>
  <si>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</si>
  <si>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</si>
  <si>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</si>
  <si>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</si>
  <si>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</si>
  <si>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</si>
  <si>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</si>
  <si>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</si>
  <si>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</si>
  <si>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</si>
  <si>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</si>
  <si>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</si>
  <si>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</si>
  <si>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</si>
  <si>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</si>
  <si>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</si>
  <si>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</si>
  <si>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</si>
  <si>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</si>
  <si>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</si>
  <si>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</si>
  <si>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</si>
  <si>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</si>
  <si>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</si>
  <si>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</si>
  <si>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</si>
  <si>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</si>
  <si>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</si>
  <si>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</si>
  <si>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</si>
  <si>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</si>
  <si>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</si>
  <si>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</si>
  <si>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</si>
  <si>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</si>
  <si>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</si>
  <si>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</si>
  <si>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</si>
  <si>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</si>
  <si>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</si>
  <si>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</si>
  <si>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</si>
  <si>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</si>
  <si>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</si>
  <si>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</si>
  <si>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</si>
  <si>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</si>
  <si>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</si>
  <si>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</si>
  <si>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</si>
  <si>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</si>
  <si>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</si>
  <si>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</si>
  <si>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</si>
  <si>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</si>
  <si>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</si>
  <si>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</si>
  <si>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</si>
  <si>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</si>
  <si>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</si>
  <si>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</si>
  <si>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</si>
  <si>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</si>
  <si>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</si>
  <si>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</si>
  <si>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</si>
  <si>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</si>
  <si>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</si>
  <si>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</si>
  <si>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</si>
  <si>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</si>
  <si>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</si>
  <si>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</si>
  <si>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</si>
  <si>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</si>
  <si>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</si>
  <si>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</si>
  <si>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</si>
  <si>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</si>
  <si>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</si>
  <si>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</si>
  <si>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</si>
  <si>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</si>
  <si>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</si>
  <si>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</si>
  <si>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</si>
  <si>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</si>
  <si>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</si>
  <si>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</si>
  <si>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</si>
  <si>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</si>
  <si>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</si>
  <si>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</si>
  <si>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</si>
  <si>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</si>
  <si>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</si>
  <si>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</si>
  <si>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</si>
  <si>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</si>
  <si>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</si>
  <si>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</si>
  <si>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</si>
  <si>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</si>
  <si>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</si>
  <si>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</si>
  <si>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</si>
  <si>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</si>
  <si>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</si>
  <si>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</si>
  <si>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</si>
  <si>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</si>
  <si>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</si>
  <si>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</si>
  <si>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</si>
  <si>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</si>
  <si>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</si>
  <si>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</si>
  <si>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</si>
  <si>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</si>
  <si>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</si>
  <si>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</si>
  <si>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</si>
  <si>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</si>
  <si>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</si>
  <si>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</si>
  <si>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</si>
  <si>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</si>
  <si>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</si>
  <si>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</si>
  <si>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</si>
  <si>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</si>
  <si>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</si>
  <si>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</si>
  <si>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</si>
  <si>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</si>
  <si>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</si>
  <si>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</si>
  <si>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</si>
  <si>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</si>
  <si>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</si>
  <si>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</si>
  <si>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</si>
  <si>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</si>
  <si>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</si>
  <si>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</si>
  <si>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</si>
  <si>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</si>
  <si>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</si>
  <si>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</si>
  <si>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</si>
  <si>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</si>
  <si>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</si>
  <si>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</si>
  <si>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</si>
  <si>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</si>
  <si>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</si>
  <si>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</si>
  <si>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</si>
  <si>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</si>
  <si>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</si>
  <si>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</si>
  <si>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</si>
  <si>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</si>
  <si>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</si>
  <si>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</si>
  <si>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</si>
  <si>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</si>
  <si>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</si>
  <si>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</si>
  <si>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</si>
  <si>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</si>
  <si>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</si>
  <si>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</si>
  <si>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</si>
  <si>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</si>
  <si>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</si>
  <si>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</si>
  <si>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</si>
  <si>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</si>
  <si>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</si>
  <si>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</si>
  <si>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</si>
  <si>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</si>
  <si>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</si>
  <si>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</si>
  <si>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</si>
  <si>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</si>
  <si>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</si>
  <si>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</si>
  <si>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</si>
  <si>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</si>
  <si>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</si>
  <si>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</si>
  <si>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</si>
  <si>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</si>
  <si>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</si>
  <si>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</si>
  <si>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</si>
  <si>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</si>
  <si>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</si>
  <si>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</si>
  <si>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</si>
  <si>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</si>
  <si>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</si>
  <si>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</si>
  <si>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</si>
  <si>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</si>
  <si>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</si>
  <si>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</si>
  <si>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</si>
  <si>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</si>
  <si>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</si>
  <si>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</si>
  <si>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</si>
  <si>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</si>
  <si>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</si>
  <si>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</si>
  <si>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</si>
  <si>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</si>
  <si>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</si>
  <si>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</si>
  <si>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</si>
  <si>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</si>
  <si>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</si>
  <si>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</si>
  <si>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</si>
  <si>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</si>
  <si>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</si>
  <si>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</si>
  <si>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</si>
  <si>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</si>
  <si>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</si>
  <si>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</si>
  <si>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</si>
  <si>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</si>
  <si>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</si>
  <si>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</si>
  <si>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</si>
  <si>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</si>
  <si>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</si>
  <si>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</si>
  <si>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</si>
  <si>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</si>
  <si>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</si>
  <si>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</si>
  <si>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</si>
  <si>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</si>
  <si>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</si>
  <si>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</si>
  <si>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</si>
  <si>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</si>
  <si>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</si>
  <si>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</si>
  <si>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</si>
  <si>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</si>
  <si>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</si>
  <si>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</si>
  <si>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</si>
  <si>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</si>
  <si>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</si>
  <si>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</si>
  <si>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</si>
  <si>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</si>
  <si>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</si>
  <si>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</si>
  <si>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</si>
  <si>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</si>
  <si>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</si>
  <si>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</si>
  <si>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</si>
  <si>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</si>
  <si>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</si>
  <si>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</si>
  <si>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</si>
  <si>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</si>
  <si>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</si>
  <si>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</si>
  <si>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</si>
  <si>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</si>
  <si>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</si>
  <si>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</si>
  <si>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</si>
  <si>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</si>
  <si>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</si>
  <si>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</si>
  <si>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</si>
  <si>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</si>
  <si>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</si>
  <si>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</si>
  <si>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</si>
  <si>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</si>
  <si>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</si>
  <si>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</si>
  <si>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</si>
  <si>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</si>
  <si>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</si>
  <si>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</si>
  <si>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</si>
  <si>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</si>
  <si>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</si>
  <si>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</si>
  <si>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</si>
  <si>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</si>
  <si>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</si>
  <si>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</si>
  <si>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</si>
  <si>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</si>
  <si>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</si>
  <si>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</si>
  <si>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</si>
  <si>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</si>
  <si>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</si>
  <si>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</si>
  <si>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</si>
  <si>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</si>
  <si>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</si>
  <si>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</si>
  <si>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</si>
  <si>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</si>
  <si>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</si>
  <si>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</si>
  <si>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</si>
  <si>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</si>
  <si>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</si>
  <si>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</si>
  <si>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</si>
  <si>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</si>
  <si>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</si>
  <si>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</si>
  <si>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</si>
  <si>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</si>
  <si>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</si>
  <si>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</si>
  <si>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</si>
  <si>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</si>
  <si>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</si>
  <si>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</si>
  <si>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</si>
  <si>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</si>
  <si>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</si>
  <si>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</si>
  <si>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</si>
  <si>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</si>
  <si>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</si>
  <si>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</si>
  <si>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</si>
  <si>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</si>
  <si>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</si>
  <si>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</si>
  <si>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</si>
  <si>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</si>
  <si>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</si>
  <si>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</si>
  <si>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</si>
  <si>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</si>
  <si>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</si>
  <si>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</si>
  <si>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</si>
  <si>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</si>
  <si>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</si>
  <si>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</si>
  <si>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</si>
  <si>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</si>
  <si>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</si>
  <si>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</si>
  <si>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</si>
  <si>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</si>
  <si>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</si>
  <si>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</si>
  <si>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</si>
  <si>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</si>
  <si>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</si>
  <si>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</si>
  <si>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</si>
  <si>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</si>
  <si>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</si>
  <si>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</si>
  <si>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</si>
  <si>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</si>
  <si>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</si>
  <si>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</si>
  <si>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</si>
  <si>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</si>
  <si>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</si>
  <si>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</si>
  <si>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</si>
  <si>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</si>
  <si>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</si>
  <si>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</si>
  <si>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</si>
  <si>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</si>
  <si>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</si>
  <si>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</si>
  <si>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</si>
  <si>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</si>
  <si>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</si>
  <si>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</si>
  <si>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</si>
  <si>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</si>
  <si>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</si>
  <si>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</si>
  <si>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</si>
  <si>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</si>
  <si>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</si>
  <si>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</si>
  <si>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</si>
  <si>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</si>
  <si>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</si>
  <si>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</si>
  <si>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</si>
  <si>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</si>
  <si>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</si>
  <si>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</si>
  <si>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</si>
  <si>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</si>
  <si>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</si>
  <si>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</si>
  <si>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</si>
  <si>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</si>
  <si>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</si>
  <si>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</si>
  <si>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</si>
  <si>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</si>
  <si>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</si>
  <si>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</si>
  <si>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</si>
  <si>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</si>
  <si>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</si>
  <si>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</si>
  <si>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</si>
  <si>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</si>
  <si>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</si>
  <si>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</si>
  <si>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</si>
  <si>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</si>
  <si>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</si>
  <si>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</si>
  <si>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</si>
  <si>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</si>
  <si>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</si>
  <si>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</si>
  <si>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</si>
  <si>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</si>
  <si>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</si>
  <si>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</si>
  <si>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</si>
  <si>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</si>
  <si>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</si>
  <si>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</si>
  <si>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</si>
  <si>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</si>
  <si>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</si>
  <si>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</si>
  <si>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</si>
  <si>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</si>
  <si>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</si>
  <si>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</si>
  <si>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</si>
  <si>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</si>
  <si>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</si>
  <si>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</si>
  <si>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</si>
  <si>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</si>
  <si>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</si>
  <si>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</si>
  <si>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</si>
  <si>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</si>
  <si>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</si>
  <si>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</si>
  <si>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</si>
  <si>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</si>
  <si>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</si>
  <si>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</si>
  <si>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</si>
  <si>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</si>
  <si>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</si>
  <si>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</si>
  <si>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</si>
  <si>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</si>
  <si>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</si>
  <si>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</si>
  <si>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</si>
  <si>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</si>
  <si>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</si>
  <si>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</si>
  <si>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</si>
  <si>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</si>
  <si>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</si>
  <si>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</si>
  <si>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</si>
  <si>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</si>
  <si>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</si>
  <si>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</si>
  <si>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</si>
  <si>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</si>
  <si>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</si>
  <si>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</si>
  <si>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</si>
  <si>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</si>
  <si>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</si>
  <si>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</si>
  <si>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</si>
  <si>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</si>
  <si>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</si>
  <si>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</si>
  <si>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</si>
  <si>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</si>
  <si>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</si>
  <si>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</si>
  <si>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</si>
  <si>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</si>
  <si>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</si>
  <si>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</si>
  <si>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</si>
  <si>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</si>
  <si>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</si>
  <si>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</si>
  <si>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</si>
  <si>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</si>
  <si>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</si>
  <si>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</si>
  <si>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</si>
  <si>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</si>
  <si>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</si>
  <si>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</si>
  <si>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</si>
  <si>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</si>
  <si>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</si>
  <si>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</si>
  <si>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</si>
  <si>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</si>
  <si>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</si>
  <si>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</si>
  <si>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</si>
  <si>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</si>
  <si>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</si>
  <si>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</si>
  <si>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</si>
  <si>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</si>
  <si>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</si>
  <si>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</si>
  <si>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</si>
  <si>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</si>
  <si>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</si>
  <si>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</si>
  <si>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</si>
  <si>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</si>
  <si>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</si>
  <si>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</si>
  <si>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</si>
  <si>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</si>
  <si>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</si>
  <si>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</si>
  <si>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</si>
  <si>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</si>
  <si>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</si>
  <si>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</si>
  <si>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</si>
  <si>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</si>
  <si>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</si>
  <si>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</si>
  <si>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</si>
  <si>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</si>
  <si>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</si>
  <si>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</si>
  <si>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</si>
  <si>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</si>
  <si>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</si>
  <si>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</si>
  <si>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</si>
  <si>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</si>
  <si>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</si>
  <si>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</si>
  <si>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</si>
  <si>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</si>
  <si>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</si>
  <si>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</si>
  <si>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</si>
  <si>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</si>
  <si>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</si>
  <si>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</si>
  <si>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</si>
  <si>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</si>
  <si>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</si>
  <si>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</si>
  <si>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</si>
  <si>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</si>
  <si>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</si>
  <si>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</si>
  <si>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</si>
  <si>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</si>
  <si>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</si>
  <si>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</si>
  <si>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</si>
  <si>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</si>
  <si>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</si>
  <si>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</si>
  <si>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</si>
  <si>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</si>
  <si>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</si>
  <si>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</si>
  <si>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</si>
  <si>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</si>
  <si>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</si>
  <si>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</si>
  <si>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</si>
  <si>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</si>
  <si>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</si>
  <si>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</si>
  <si>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</si>
  <si>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</si>
  <si>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</si>
  <si>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</si>
  <si>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</si>
  <si>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</si>
  <si>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</si>
  <si>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</si>
  <si>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</si>
  <si>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</si>
  <si>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</si>
  <si>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</si>
  <si>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</si>
  <si>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</si>
  <si>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</si>
  <si>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</si>
  <si>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</si>
  <si>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</si>
  <si>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</si>
  <si>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</si>
  <si>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</si>
  <si>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</si>
  <si>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</si>
  <si>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</si>
  <si>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</si>
  <si>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</si>
  <si>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</si>
  <si>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</si>
  <si>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</si>
  <si>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</si>
  <si>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</si>
  <si>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</si>
  <si>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</si>
  <si>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</si>
  <si>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</si>
  <si>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</si>
  <si>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</si>
  <si>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</si>
  <si>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</si>
  <si>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</si>
  <si>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</si>
  <si>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</si>
  <si>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</si>
  <si>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</si>
  <si>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</si>
  <si>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</si>
  <si>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</si>
  <si>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</si>
  <si>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</si>
  <si>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</si>
  <si>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</si>
  <si>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</si>
  <si>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</si>
  <si>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</si>
  <si>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</si>
  <si>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</si>
  <si>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</si>
  <si>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</si>
  <si>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</si>
  <si>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</si>
  <si>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</si>
  <si>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</si>
  <si>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</si>
  <si>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</si>
  <si>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</si>
  <si>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</si>
  <si>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</si>
  <si>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</si>
  <si>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</si>
  <si>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</si>
  <si>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</si>
  <si>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</si>
  <si>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</si>
  <si>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</si>
  <si>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</si>
  <si>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</si>
  <si>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</si>
  <si>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</si>
  <si>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</si>
  <si>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</si>
  <si>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</si>
  <si>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</si>
  <si>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</si>
  <si>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</si>
  <si>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</si>
  <si>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</si>
  <si>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</si>
  <si>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</si>
  <si>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</si>
  <si>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</si>
  <si>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</si>
  <si>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</si>
  <si>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</si>
  <si>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</si>
  <si>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</si>
  <si>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</si>
  <si>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</si>
  <si>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</si>
  <si>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</si>
  <si>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</si>
  <si>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</si>
  <si>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</si>
  <si>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</si>
  <si>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</si>
  <si>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</si>
  <si>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</si>
  <si>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</si>
  <si>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</si>
  <si>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</si>
  <si>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</si>
  <si>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</si>
  <si>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</si>
  <si>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</si>
  <si>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</si>
  <si>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</si>
  <si>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</si>
  <si>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</si>
  <si>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</si>
  <si>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</si>
  <si>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</si>
  <si>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</si>
  <si>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</si>
  <si>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</si>
  <si>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</si>
  <si>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</si>
  <si>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</si>
  <si>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</si>
  <si>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</si>
  <si>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</si>
  <si>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</si>
  <si>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</si>
  <si>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</si>
  <si>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</si>
  <si>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</si>
  <si>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</si>
  <si>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</si>
  <si>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</si>
  <si>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</si>
  <si>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</si>
  <si>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</si>
  <si>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</si>
  <si>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</si>
  <si>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</si>
  <si>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</si>
  <si>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</si>
  <si>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</si>
  <si>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</si>
  <si>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</si>
  <si>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</si>
  <si>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</si>
  <si>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</si>
  <si>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</si>
  <si>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</si>
  <si>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</si>
  <si>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</si>
  <si>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</si>
  <si>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</si>
  <si>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</si>
  <si>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</si>
  <si>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</si>
  <si>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</si>
  <si>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</si>
  <si>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</si>
  <si>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</si>
  <si>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</si>
  <si>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</si>
  <si>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</si>
  <si>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</si>
  <si>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</si>
  <si>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</si>
  <si>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</si>
  <si>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</si>
  <si>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</si>
  <si>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</si>
  <si>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</si>
  <si>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</si>
  <si>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</si>
  <si>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</si>
  <si>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</si>
  <si>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</si>
  <si>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</si>
  <si>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</si>
  <si>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</si>
  <si>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</si>
  <si>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</si>
  <si>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</si>
  <si>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</si>
  <si>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</si>
  <si>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</si>
  <si>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</si>
  <si>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</si>
  <si>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</si>
  <si>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</si>
  <si>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</si>
  <si>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</si>
  <si>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</si>
  <si>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</si>
  <si>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</si>
  <si>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</si>
  <si>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</si>
  <si>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</si>
  <si>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</si>
  <si>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</si>
  <si>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</si>
  <si>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</si>
  <si>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</si>
  <si>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</si>
  <si>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</si>
  <si>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</si>
  <si>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</si>
  <si>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</si>
  <si>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</si>
  <si>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</si>
  <si>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</si>
  <si>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</si>
  <si>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</si>
  <si>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</si>
  <si>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</si>
  <si>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</si>
  <si>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</si>
  <si>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</si>
  <si>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</si>
  <si>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</si>
  <si>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</si>
  <si>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</si>
  <si>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</si>
  <si>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</si>
  <si>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</si>
  <si>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</si>
  <si>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</si>
  <si>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</si>
  <si>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</si>
  <si>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</si>
  <si>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</si>
  <si>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</si>
  <si>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</si>
  <si>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</si>
  <si>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</si>
  <si>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</si>
  <si>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</si>
  <si>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</si>
  <si>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</si>
  <si>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</si>
  <si>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</si>
  <si>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</si>
  <si>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</si>
  <si>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</si>
  <si>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</si>
  <si>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</si>
  <si>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</si>
  <si>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</si>
  <si>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</si>
  <si>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</si>
  <si>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</si>
  <si>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</si>
  <si>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</si>
  <si>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</si>
  <si>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</si>
  <si>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</si>
  <si>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</si>
  <si>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</si>
  <si>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</si>
  <si>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</si>
  <si>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</si>
  <si>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</si>
  <si>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</si>
  <si>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</si>
  <si>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</si>
  <si>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</si>
  <si>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</si>
  <si>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</si>
  <si>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</si>
  <si>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</si>
  <si>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</si>
  <si>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</si>
  <si>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</si>
  <si>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</si>
  <si>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</si>
  <si>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</si>
  <si>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</si>
  <si>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</si>
  <si>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</si>
  <si>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</si>
  <si>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</si>
  <si>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</si>
  <si>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</si>
  <si>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</si>
  <si>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</si>
  <si>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</si>
  <si>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</si>
  <si>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</si>
  <si>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</si>
  <si>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</si>
  <si>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</si>
  <si>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</si>
  <si>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</si>
  <si>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</si>
  <si>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</si>
  <si>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</si>
  <si>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</si>
  <si>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</si>
  <si>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</si>
  <si>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</si>
  <si>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</si>
  <si>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</si>
  <si>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</si>
  <si>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</si>
  <si>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</si>
  <si>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</si>
  <si>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</si>
  <si>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</si>
  <si>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</si>
  <si>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</si>
  <si>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</si>
  <si>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</si>
  <si>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</si>
  <si>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</si>
  <si>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</si>
  <si>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</si>
  <si>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</si>
  <si>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</si>
  <si>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</si>
  <si>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</si>
  <si>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</si>
  <si>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</si>
  <si>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</si>
  <si>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</si>
  <si>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</si>
  <si>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</si>
  <si>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</si>
  <si>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</si>
  <si>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</si>
  <si>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</si>
  <si>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</si>
  <si>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</si>
  <si>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</si>
  <si>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</si>
  <si>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</si>
  <si>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</si>
  <si>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</si>
  <si>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</si>
  <si>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</si>
  <si>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</si>
  <si>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</si>
  <si>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</si>
  <si>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</si>
  <si>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</si>
  <si>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</si>
  <si>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</si>
  <si>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</si>
  <si>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</si>
  <si>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</si>
  <si>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</si>
  <si>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</si>
  <si>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</si>
  <si>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</si>
  <si>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</si>
  <si>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</si>
  <si>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</si>
  <si>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</si>
  <si>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</si>
  <si>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</si>
  <si>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</si>
  <si>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</si>
  <si>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</si>
  <si>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</si>
  <si>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</si>
  <si>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</si>
  <si>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</si>
  <si>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</si>
  <si>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</si>
  <si>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</si>
  <si>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</si>
  <si>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</si>
  <si>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</si>
  <si>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</si>
  <si>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</si>
  <si>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</si>
  <si>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</si>
  <si>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</si>
  <si>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</si>
  <si>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</si>
  <si>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</si>
  <si>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</si>
  <si>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</si>
  <si>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</si>
  <si>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</si>
  <si>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</si>
  <si>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</si>
  <si>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</si>
  <si>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</si>
  <si>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</si>
  <si>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</si>
  <si>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</si>
  <si>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</si>
  <si>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</si>
  <si>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</si>
  <si>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</si>
  <si>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</si>
  <si>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</si>
  <si>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</si>
  <si>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</si>
  <si>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</si>
  <si>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</si>
  <si>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</si>
  <si>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</si>
  <si>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</si>
  <si>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</si>
  <si>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</si>
  <si>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</si>
  <si>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</si>
  <si>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</si>
  <si>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</si>
  <si>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</si>
  <si>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</si>
  <si>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</si>
  <si>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</si>
  <si>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</si>
  <si>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</si>
  <si>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</si>
  <si>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</si>
  <si>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</si>
  <si>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</si>
  <si>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</si>
  <si>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</si>
  <si>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</si>
  <si>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</si>
  <si>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</si>
  <si>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</si>
  <si>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</si>
  <si>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</si>
  <si>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</si>
  <si>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</si>
  <si>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</si>
  <si>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</si>
  <si>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</si>
  <si>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</si>
  <si>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</si>
  <si>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</si>
  <si>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</si>
  <si>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</si>
  <si>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</si>
  <si>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</si>
  <si>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</si>
  <si>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</si>
  <si>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</si>
  <si>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</si>
  <si>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</si>
  <si>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</si>
  <si>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</si>
  <si>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</si>
  <si>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</si>
  <si>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</si>
  <si>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</si>
  <si>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</si>
  <si>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</si>
  <si>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</si>
  <si>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</si>
  <si>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</si>
  <si>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</si>
  <si>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</si>
  <si>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</si>
  <si>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</si>
  <si>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</si>
  <si>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</si>
  <si>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</si>
  <si>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</si>
  <si>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</si>
  <si>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</si>
  <si>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</si>
  <si>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</si>
  <si>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</si>
  <si>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</si>
  <si>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</si>
  <si>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</si>
  <si>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</si>
  <si>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</si>
  <si>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</si>
  <si>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</si>
  <si>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</si>
  <si>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</si>
  <si>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</si>
  <si>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</si>
  <si>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</si>
  <si>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</si>
  <si>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</si>
  <si>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</si>
  <si>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</si>
  <si>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</si>
  <si>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</si>
  <si>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</si>
  <si>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</si>
  <si>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</si>
  <si>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</si>
  <si>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</si>
  <si>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</si>
  <si>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</si>
  <si>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</si>
  <si>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</si>
  <si>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</si>
  <si>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</si>
  <si>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</si>
  <si>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</si>
  <si>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</si>
  <si>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</si>
  <si>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</si>
  <si>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</si>
  <si>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</si>
  <si>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</si>
  <si>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</si>
  <si>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</si>
  <si>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</si>
  <si>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</si>
  <si>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</si>
  <si>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</si>
  <si>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</si>
  <si>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</si>
  <si>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</si>
  <si>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</si>
  <si>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</si>
  <si>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</si>
  <si>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</si>
  <si>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</si>
  <si>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</si>
  <si>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</si>
  <si>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</si>
  <si>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</si>
  <si>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</si>
  <si>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</si>
  <si>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</si>
  <si>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</si>
  <si>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</si>
  <si>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</si>
  <si>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</si>
  <si>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</si>
  <si>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</si>
  <si>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</si>
  <si>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</si>
  <si>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</si>
  <si>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</si>
  <si>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</si>
  <si>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</si>
  <si>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</si>
  <si>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</si>
  <si>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</si>
  <si>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</si>
  <si>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</si>
  <si>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</si>
  <si>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</si>
  <si>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</si>
  <si>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</si>
  <si>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</si>
  <si>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</si>
  <si>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</si>
  <si>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</si>
  <si>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</si>
  <si>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</si>
  <si>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</si>
  <si>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</si>
  <si>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</si>
  <si>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</si>
  <si>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</si>
  <si>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</si>
  <si>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</si>
  <si>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</si>
  <si>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</si>
  <si>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</si>
  <si>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</si>
  <si>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</si>
  <si>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</si>
  <si>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</si>
  <si>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</si>
  <si>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</si>
  <si>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</si>
  <si>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</si>
  <si>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</si>
  <si>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</si>
  <si>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</si>
  <si>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</si>
  <si>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</si>
  <si>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</si>
  <si>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</si>
  <si>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</si>
  <si>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</si>
  <si>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</si>
  <si>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</si>
  <si>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</si>
  <si>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</si>
  <si>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</si>
  <si>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</si>
  <si>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</si>
  <si>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</si>
  <si>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</si>
  <si>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</si>
  <si>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</si>
  <si>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</si>
  <si>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</si>
  <si>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</si>
  <si>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</si>
  <si>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</si>
  <si>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</si>
  <si>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</si>
  <si>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</si>
  <si>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</si>
  <si>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</si>
  <si>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</si>
  <si>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</si>
  <si>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</si>
  <si>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</si>
  <si>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</si>
  <si>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</si>
  <si>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</si>
  <si>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</si>
  <si>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</si>
  <si>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</si>
  <si>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</si>
  <si>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</si>
  <si>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</si>
  <si>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</si>
  <si>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</si>
  <si>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</si>
  <si>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</si>
  <si>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</si>
  <si>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</si>
  <si>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</si>
  <si>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</si>
  <si>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</si>
  <si>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</si>
  <si>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</si>
  <si>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</si>
  <si>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</si>
  <si>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</si>
  <si>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</si>
  <si>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</si>
  <si>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</si>
  <si>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</si>
  <si>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</si>
  <si>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</si>
  <si>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</si>
  <si>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</si>
  <si>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</si>
  <si>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</si>
  <si>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</si>
  <si>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</si>
  <si>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</si>
  <si>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</si>
  <si>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</si>
  <si>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</si>
  <si>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</si>
  <si>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</si>
  <si>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</si>
  <si>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</si>
  <si>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</si>
  <si>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</si>
  <si>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</si>
  <si>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</si>
  <si>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</si>
  <si>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</si>
  <si>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</si>
  <si>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</si>
  <si>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</si>
  <si>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</si>
  <si>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</si>
  <si>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</si>
  <si>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</si>
  <si>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</si>
  <si>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</si>
  <si>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</si>
  <si>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</si>
  <si>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</si>
  <si>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</si>
  <si>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</si>
  <si>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</si>
  <si>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</si>
  <si>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</si>
  <si>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</si>
  <si>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</si>
  <si>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</si>
  <si>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</si>
  <si>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</si>
  <si>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</si>
  <si>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</si>
  <si>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</si>
  <si>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</si>
  <si>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</si>
  <si>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</si>
  <si>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</si>
  <si>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</si>
  <si>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</si>
  <si>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</si>
  <si>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</si>
  <si>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</si>
  <si>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</si>
  <si>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</si>
  <si>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</si>
  <si>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</si>
  <si>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</si>
  <si>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</si>
  <si>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</si>
  <si>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</si>
  <si>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</si>
  <si>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</si>
  <si>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</si>
  <si>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</si>
  <si>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</si>
  <si>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</si>
  <si>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</si>
  <si>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</si>
  <si>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</si>
  <si>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</si>
  <si>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</si>
  <si>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</si>
  <si>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</si>
  <si>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</si>
  <si>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</si>
  <si>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</si>
  <si>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</si>
  <si>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</si>
  <si>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</si>
  <si>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</si>
  <si>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</si>
  <si>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</si>
  <si>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</si>
  <si>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</si>
  <si>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</si>
  <si>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</si>
  <si>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</si>
  <si>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</si>
  <si>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</si>
  <si>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</si>
  <si>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</si>
  <si>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</si>
  <si>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</si>
  <si>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</si>
  <si>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</si>
  <si>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</si>
  <si>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</si>
  <si>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</si>
  <si>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</si>
  <si>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</si>
  <si>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</si>
  <si>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</si>
  <si>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</si>
  <si>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</si>
  <si>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</si>
  <si>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</si>
  <si>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</si>
  <si>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</si>
  <si>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</si>
  <si>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</si>
  <si>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</si>
  <si>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</si>
  <si>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</si>
  <si>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</si>
  <si>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</si>
  <si>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</si>
  <si>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</si>
  <si>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</si>
  <si>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</si>
  <si>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</si>
  <si>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</si>
  <si>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</si>
  <si>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</si>
  <si>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</si>
  <si>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</si>
  <si>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</si>
  <si>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</si>
  <si>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</si>
  <si>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</si>
  <si>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</si>
  <si>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</si>
  <si>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</si>
  <si>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</si>
  <si>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</si>
  <si>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</si>
  <si>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</si>
  <si>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</si>
  <si>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</si>
  <si>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</si>
  <si>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</si>
  <si>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</si>
  <si>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</si>
  <si>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</si>
  <si>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</si>
  <si>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</si>
  <si>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</si>
  <si>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</si>
  <si>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</si>
  <si>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</si>
  <si>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</si>
  <si>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</si>
  <si>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</si>
  <si>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</si>
  <si>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</si>
  <si>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</si>
  <si>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</si>
  <si>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</si>
  <si>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</si>
  <si>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</si>
  <si>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</si>
  <si>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</si>
  <si>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</si>
  <si>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</si>
  <si>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</si>
  <si>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</si>
  <si>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</si>
  <si>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</si>
  <si>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</si>
  <si>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</si>
  <si>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</si>
  <si>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</si>
  <si>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</si>
  <si>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</si>
  <si>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</si>
  <si>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</si>
  <si>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</si>
  <si>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</si>
  <si>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</si>
  <si>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</si>
  <si>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</si>
  <si>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</si>
  <si>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</si>
  <si>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</si>
  <si>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</si>
  <si>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</si>
  <si>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</si>
  <si>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</si>
  <si>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</si>
  <si>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</si>
  <si>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</si>
  <si>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</si>
  <si>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</si>
  <si>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</si>
  <si>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</si>
  <si>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</si>
  <si>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</si>
  <si>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</si>
  <si>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</si>
  <si>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</si>
  <si>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</si>
  <si>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</si>
  <si>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</si>
  <si>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</si>
  <si>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</si>
  <si>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</si>
  <si>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</si>
  <si>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</si>
  <si>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</si>
  <si>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</si>
  <si>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</si>
  <si>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</si>
  <si>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</si>
  <si>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</si>
  <si>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</si>
  <si>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</si>
  <si>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</si>
  <si>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</si>
  <si>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</si>
  <si>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</si>
  <si>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</si>
  <si>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</si>
  <si>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</si>
  <si>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</si>
  <si>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</si>
  <si>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</si>
  <si>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</si>
  <si>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</si>
  <si>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</si>
  <si>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</si>
  <si>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</si>
  <si>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</si>
  <si>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</si>
  <si>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</si>
  <si>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</si>
  <si>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</si>
  <si>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</si>
  <si>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</si>
  <si>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</si>
  <si>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</si>
  <si>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</si>
  <si>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</si>
  <si>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</si>
  <si>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</si>
  <si>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</si>
  <si>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</si>
  <si>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</si>
  <si>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</si>
  <si>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</si>
  <si>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</si>
  <si>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</si>
  <si>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</si>
  <si>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</si>
  <si>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</si>
  <si>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</si>
  <si>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</si>
  <si>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</si>
  <si>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</si>
  <si>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</si>
  <si>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</si>
  <si>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</si>
  <si>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</si>
  <si>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</si>
  <si>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</si>
  <si>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</si>
  <si>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</si>
  <si>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</si>
  <si>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</si>
  <si>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</si>
  <si>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</si>
  <si>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</si>
  <si>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</si>
  <si>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</si>
  <si>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</si>
  <si>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</si>
  <si>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</si>
  <si>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</si>
  <si>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</si>
  <si>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</si>
  <si>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</si>
  <si>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</si>
  <si>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</si>
  <si>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</si>
  <si>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</si>
  <si>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</si>
  <si>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</si>
  <si>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</si>
  <si>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</si>
  <si>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</si>
  <si>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</si>
  <si>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</si>
  <si>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</si>
  <si>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</si>
  <si>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</si>
  <si>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</si>
  <si>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</si>
  <si>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</si>
  <si>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</si>
  <si>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</si>
  <si>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</si>
  <si>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</si>
  <si>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</si>
  <si>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</si>
  <si>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</si>
  <si>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</si>
  <si>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</si>
  <si>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</si>
  <si>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</si>
  <si>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</si>
  <si>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</si>
  <si>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</si>
  <si>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</si>
  <si>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</si>
  <si>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</si>
  <si>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</si>
  <si>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</si>
  <si>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</si>
  <si>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</si>
  <si>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</si>
  <si>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</si>
  <si>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</si>
  <si>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</si>
  <si>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</si>
  <si>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</si>
  <si>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</si>
  <si>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</si>
  <si>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</si>
  <si>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</si>
  <si>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</si>
  <si>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</si>
  <si>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</si>
  <si>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</si>
  <si>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</si>
  <si>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</si>
  <si>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</si>
  <si>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</si>
  <si>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</si>
  <si>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</si>
  <si>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</si>
  <si>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</si>
  <si>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</si>
  <si>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</si>
  <si>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</si>
  <si>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</si>
  <si>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</si>
  <si>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</si>
  <si>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</si>
  <si>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</si>
  <si>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</si>
  <si>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</si>
  <si>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</si>
  <si>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</si>
  <si>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</si>
  <si>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</si>
  <si>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</si>
  <si>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</si>
  <si>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</si>
  <si>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</si>
  <si>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</si>
  <si>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</si>
  <si>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</si>
  <si>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</si>
  <si>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</si>
  <si>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</si>
  <si>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</si>
  <si>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</si>
  <si>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</si>
  <si>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</si>
  <si>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</si>
  <si>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</si>
  <si>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</si>
  <si>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</si>
  <si>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</si>
  <si>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</si>
  <si>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</si>
  <si>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</si>
  <si>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</si>
  <si>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</si>
  <si>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</si>
  <si>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</si>
  <si>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</si>
  <si>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</si>
  <si>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</si>
  <si>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</si>
  <si>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</si>
  <si>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</si>
  <si>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</si>
  <si>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</si>
  <si>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</si>
  <si>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</si>
  <si>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</si>
  <si>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</si>
  <si>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</si>
  <si>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</si>
  <si>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</si>
  <si>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</si>
  <si>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</si>
  <si>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</si>
  <si>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</si>
  <si>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</si>
  <si>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</si>
  <si>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</si>
  <si>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</si>
  <si>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</si>
  <si>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</si>
  <si>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</si>
  <si>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</si>
  <si>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</si>
  <si>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</si>
  <si>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</si>
  <si>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</si>
  <si>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</si>
  <si>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</si>
  <si>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</si>
  <si>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</si>
  <si>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</si>
  <si>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</si>
  <si>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</si>
  <si>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</si>
  <si>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</si>
  <si>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</si>
  <si>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</si>
  <si>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</si>
  <si>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</si>
  <si>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</si>
  <si>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</si>
  <si>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</si>
  <si>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</si>
  <si>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</si>
  <si>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</si>
  <si>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</si>
  <si>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</si>
  <si>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</si>
  <si>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</si>
  <si>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</si>
  <si>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</si>
  <si>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</si>
  <si>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</si>
  <si>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</si>
  <si>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</si>
  <si>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</si>
  <si>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</si>
  <si>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</si>
  <si>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</si>
  <si>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</si>
  <si>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</si>
  <si>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</si>
  <si>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</si>
  <si>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</si>
  <si>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</si>
  <si>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</si>
  <si>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</si>
  <si>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</si>
  <si>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</si>
  <si>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</si>
  <si>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</si>
  <si>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</si>
  <si>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</si>
  <si>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</si>
  <si>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</si>
  <si>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</si>
  <si>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</si>
  <si>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</si>
  <si>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</si>
  <si>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</si>
  <si>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</si>
  <si>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</si>
  <si>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</si>
  <si>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</si>
  <si>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</si>
  <si>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</si>
  <si>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</si>
  <si>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</si>
  <si>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</si>
  <si>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</si>
  <si>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</si>
  <si>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</si>
  <si>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</si>
  <si>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</si>
  <si>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</si>
  <si>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</si>
  <si>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</si>
  <si>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</si>
  <si>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</si>
  <si>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</si>
  <si>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</si>
  <si>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</si>
  <si>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</si>
  <si>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</si>
  <si>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</si>
  <si>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</si>
  <si>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</si>
  <si>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</si>
  <si>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</si>
  <si>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</si>
  <si>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</si>
  <si>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</si>
  <si>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</si>
  <si>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</si>
  <si>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</si>
  <si>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</si>
  <si>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</si>
  <si>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</si>
  <si>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</si>
  <si>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</si>
  <si>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</si>
  <si>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</si>
  <si>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</si>
  <si>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</si>
  <si>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</si>
  <si>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</si>
  <si>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</si>
  <si>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</si>
  <si>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</si>
  <si>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</si>
  <si>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</si>
  <si>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</si>
  <si>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</si>
  <si>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</si>
  <si>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</si>
  <si>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</si>
  <si>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</si>
  <si>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</si>
  <si>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</si>
  <si>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</si>
  <si>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</si>
  <si>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</si>
  <si>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</si>
  <si>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</si>
  <si>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</si>
  <si>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</si>
  <si>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</si>
  <si>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</si>
  <si>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</si>
  <si>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</si>
  <si>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</si>
  <si>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</si>
  <si>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</si>
  <si>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</si>
  <si>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</si>
  <si>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</si>
  <si>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</si>
  <si>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</si>
  <si>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</si>
  <si>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</si>
  <si>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</si>
  <si>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</si>
  <si>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</si>
  <si>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</si>
  <si>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</si>
  <si>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</si>
  <si>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</si>
  <si>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</si>
  <si>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</si>
  <si>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</si>
  <si>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</si>
  <si>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</si>
  <si>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</si>
  <si>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</si>
  <si>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</si>
  <si>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</si>
  <si>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</si>
  <si>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</si>
  <si>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</si>
  <si>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</si>
  <si>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</si>
  <si>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</si>
  <si>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</si>
  <si>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</si>
  <si>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</si>
  <si>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</si>
  <si>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</si>
  <si>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</si>
  <si>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</si>
  <si>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</si>
  <si>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</si>
  <si>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</si>
  <si>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</si>
  <si>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</si>
  <si>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</si>
  <si>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</si>
  <si>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</si>
  <si>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</si>
  <si>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</si>
  <si>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</si>
  <si>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</si>
  <si>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</si>
  <si>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</si>
  <si>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</si>
  <si>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</si>
  <si>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</si>
  <si>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</si>
  <si>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</si>
  <si>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</si>
  <si>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</si>
  <si>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</si>
  <si>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</si>
  <si>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</si>
  <si>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</si>
  <si>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</si>
  <si>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</si>
  <si>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</si>
  <si>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</si>
  <si>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</si>
  <si>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</si>
  <si>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</si>
  <si>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</si>
  <si>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</si>
  <si>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</si>
  <si>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</si>
  <si>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</si>
  <si>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</si>
  <si>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</si>
  <si>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</si>
  <si>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</si>
  <si>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</si>
  <si>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</si>
  <si>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</si>
  <si>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</si>
  <si>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</si>
  <si>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</si>
  <si>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</si>
  <si>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</si>
  <si>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</si>
  <si>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</si>
  <si>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</si>
  <si>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</si>
  <si>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</si>
  <si>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</si>
  <si>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</si>
  <si>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</si>
  <si>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</si>
  <si>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</si>
  <si>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</si>
  <si>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</si>
  <si>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</si>
  <si>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</si>
  <si>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</si>
  <si>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</si>
  <si>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</si>
  <si>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</si>
  <si>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</si>
  <si>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</si>
  <si>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</si>
  <si>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</si>
  <si>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</si>
  <si>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</si>
  <si>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</si>
  <si>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</si>
  <si>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</si>
  <si>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</si>
  <si>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</si>
  <si>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</si>
  <si>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</si>
  <si>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</si>
  <si>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</si>
  <si>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</si>
  <si>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</si>
  <si>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</si>
  <si>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</si>
  <si>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</si>
  <si>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</si>
  <si>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</si>
  <si>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</si>
  <si>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</si>
  <si>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</si>
  <si>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</si>
  <si>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</si>
  <si>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</si>
  <si>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</si>
  <si>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</si>
  <si>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</si>
  <si>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</si>
  <si>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</si>
  <si>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</si>
  <si>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</si>
  <si>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</si>
  <si>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</si>
  <si>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</si>
  <si>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</si>
  <si>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</si>
  <si>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</si>
  <si>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</si>
  <si>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</si>
  <si>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</si>
  <si>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</si>
  <si>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</si>
  <si>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</si>
  <si>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</si>
  <si>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</si>
  <si>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</si>
  <si>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</si>
  <si>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</si>
  <si>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</si>
  <si>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</si>
  <si>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</si>
  <si>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</si>
  <si>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</si>
  <si>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</si>
  <si>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</si>
  <si>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</si>
  <si>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</si>
  <si>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</si>
  <si>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</si>
  <si>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</si>
  <si>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</si>
  <si>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</si>
  <si>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</si>
  <si>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</si>
  <si>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</si>
  <si>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</si>
  <si>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</si>
  <si>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</si>
  <si>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</si>
  <si>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</si>
  <si>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</si>
  <si>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</si>
  <si>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</si>
  <si>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</si>
  <si>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</si>
  <si>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</si>
  <si>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</si>
  <si>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</si>
  <si>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</si>
  <si>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</si>
  <si>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</si>
  <si>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</si>
  <si>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</si>
  <si>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</si>
  <si>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</si>
  <si>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</si>
  <si>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</si>
  <si>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</si>
  <si>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</si>
  <si>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</si>
  <si>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</si>
  <si>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</si>
  <si>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</si>
  <si>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</si>
  <si>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</si>
  <si>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</si>
  <si>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</si>
  <si>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</si>
  <si>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</si>
  <si>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</si>
  <si>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</si>
  <si>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</si>
  <si>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</si>
  <si>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</si>
  <si>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</si>
  <si>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</si>
  <si>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</si>
  <si>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</si>
  <si>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</si>
  <si>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</si>
  <si>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</si>
  <si>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</si>
  <si>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</si>
  <si>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</si>
  <si>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</si>
  <si>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</si>
  <si>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</si>
  <si>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</si>
  <si>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</si>
  <si>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</si>
  <si>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</si>
  <si>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</si>
  <si>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</si>
  <si>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</si>
  <si>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</si>
  <si>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</si>
  <si>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</si>
  <si>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</si>
  <si>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</si>
  <si>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</si>
  <si>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</si>
  <si>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</si>
  <si>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</si>
  <si>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</si>
  <si>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</si>
  <si>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</si>
  <si>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</si>
  <si>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</si>
  <si>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</si>
  <si>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</si>
  <si>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</si>
  <si>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</si>
  <si>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</si>
  <si>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</si>
  <si>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</si>
  <si>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</si>
  <si>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</si>
  <si>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</si>
  <si>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</si>
  <si>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</si>
  <si>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</si>
  <si>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</si>
  <si>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</si>
  <si>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</si>
  <si>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</si>
  <si>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</si>
  <si>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</si>
  <si>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</si>
  <si>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</si>
  <si>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</si>
  <si>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</si>
  <si>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</si>
  <si>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</si>
  <si>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</si>
  <si>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</si>
  <si>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</si>
  <si>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</si>
  <si>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</si>
  <si>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</si>
  <si>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</si>
  <si>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</si>
  <si>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</si>
  <si>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</si>
  <si>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</si>
  <si>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</si>
  <si>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</si>
  <si>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</si>
  <si>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</si>
  <si>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</si>
  <si>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</si>
  <si>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</si>
  <si>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</si>
  <si>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</si>
  <si>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</si>
  <si>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</si>
  <si>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</si>
  <si>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</si>
  <si>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</si>
  <si>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</si>
  <si>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</si>
  <si>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</si>
  <si>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</si>
  <si>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</si>
  <si>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</si>
  <si>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</si>
  <si>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</si>
  <si>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</si>
  <si>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</si>
  <si>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</si>
  <si>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</si>
  <si>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</si>
  <si>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</si>
  <si>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</si>
  <si>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</si>
  <si>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</si>
  <si>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</si>
  <si>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</si>
  <si>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</si>
  <si>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</si>
  <si>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</si>
  <si>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</si>
  <si>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</si>
  <si>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</si>
  <si>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</si>
  <si>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</si>
  <si>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</si>
  <si>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</si>
  <si>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</si>
  <si>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</si>
  <si>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</si>
  <si>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</si>
  <si>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</si>
  <si>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</si>
  <si>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</si>
  <si>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</si>
  <si>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</si>
  <si>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</si>
  <si>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</si>
  <si>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</si>
  <si>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</si>
  <si>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</si>
  <si>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</si>
  <si>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</si>
  <si>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</si>
  <si>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</si>
  <si>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</si>
  <si>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</si>
  <si>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</si>
  <si>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</si>
  <si>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</si>
  <si>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</si>
  <si>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</si>
  <si>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</si>
  <si>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</si>
  <si>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</si>
  <si>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</si>
  <si>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</si>
  <si>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</si>
  <si>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</si>
  <si>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</si>
  <si>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</si>
  <si>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</si>
  <si>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</si>
  <si>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</si>
  <si>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</si>
  <si>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</si>
  <si>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</si>
  <si>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</si>
  <si>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</si>
  <si>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</si>
  <si>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</si>
  <si>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</si>
  <si>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</si>
  <si>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</si>
  <si>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</si>
  <si>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</si>
  <si>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</si>
  <si>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</si>
  <si>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</si>
  <si>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</si>
  <si>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</si>
  <si>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</si>
  <si>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</si>
  <si>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</si>
  <si>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</si>
  <si>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</si>
  <si>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</si>
  <si>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</si>
  <si>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</si>
  <si>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</si>
  <si>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</si>
  <si>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</si>
  <si>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</si>
  <si>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</si>
  <si>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</si>
  <si>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</si>
  <si>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</si>
  <si>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</si>
  <si>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</si>
  <si>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</si>
  <si>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</si>
  <si>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</si>
  <si>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</si>
  <si>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</si>
  <si>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</si>
  <si>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</si>
  <si>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</si>
  <si>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</si>
  <si>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</si>
  <si>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</si>
  <si>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</si>
  <si>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</si>
  <si>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</si>
  <si>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</si>
  <si>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</si>
  <si>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</si>
  <si>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</si>
  <si>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</si>
  <si>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</si>
  <si>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</si>
  <si>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</si>
  <si>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</si>
  <si>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</si>
  <si>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</si>
  <si>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</si>
  <si>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</si>
  <si>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</si>
  <si>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</si>
  <si>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</si>
  <si>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</si>
  <si>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</si>
  <si>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</si>
  <si>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</si>
  <si>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</si>
  <si>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</si>
  <si>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</si>
  <si>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</si>
  <si>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</si>
  <si>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</si>
  <si>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</si>
  <si>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</si>
  <si>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</si>
  <si>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</si>
  <si>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</si>
  <si>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</si>
  <si>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</si>
  <si>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</si>
  <si>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</si>
  <si>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</si>
  <si>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</si>
  <si>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</si>
  <si>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</si>
  <si>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</si>
  <si>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</si>
  <si>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</si>
  <si>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</si>
  <si>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</si>
  <si>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</si>
  <si>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</si>
  <si>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</si>
  <si>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</si>
  <si>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</si>
  <si>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</si>
  <si>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</si>
  <si>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</si>
  <si>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</si>
  <si>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</si>
  <si>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</si>
  <si>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</si>
  <si>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</si>
  <si>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</si>
  <si>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</si>
  <si>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</si>
  <si>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</si>
  <si>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</si>
  <si>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</si>
  <si>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</si>
  <si>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</si>
  <si>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</si>
  <si>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</si>
  <si>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</si>
  <si>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</si>
  <si>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</si>
  <si>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</si>
  <si>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</si>
  <si>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</si>
  <si>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</si>
  <si>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</si>
  <si>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</si>
  <si>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</si>
  <si>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</si>
  <si>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</si>
  <si>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</si>
  <si>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</si>
  <si>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</si>
  <si>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</si>
  <si>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</si>
  <si>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</si>
  <si>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</si>
  <si>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</si>
  <si>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</si>
  <si>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</si>
  <si>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</si>
  <si>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</si>
  <si>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</si>
  <si>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</si>
  <si>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</si>
  <si>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</si>
  <si>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</si>
  <si>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</si>
  <si>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</si>
  <si>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</si>
  <si>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</si>
  <si>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</si>
  <si>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</si>
  <si>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</si>
  <si>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</si>
  <si>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</si>
  <si>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</si>
  <si>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</si>
  <si>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</si>
  <si>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</si>
  <si>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</si>
  <si>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</si>
  <si>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</si>
  <si>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</si>
  <si>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</si>
  <si>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</si>
  <si>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</si>
  <si>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</si>
  <si>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</si>
  <si>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</si>
  <si>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</si>
  <si>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</si>
  <si>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</si>
  <si>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</si>
  <si>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</si>
  <si>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</si>
  <si>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</si>
  <si>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</si>
  <si>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</si>
  <si>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</si>
  <si>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</si>
  <si>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</si>
  <si>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</si>
  <si>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</si>
  <si>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</si>
  <si>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</si>
  <si>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</si>
  <si>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</si>
  <si>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</si>
  <si>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</si>
  <si>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</si>
  <si>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</si>
  <si>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</si>
  <si>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</si>
  <si>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</si>
  <si>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</si>
  <si>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</si>
  <si>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</si>
  <si>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</si>
  <si>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</si>
  <si>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</si>
  <si>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</si>
  <si>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</si>
  <si>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</si>
  <si>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</si>
  <si>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</si>
  <si>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</si>
  <si>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</si>
  <si>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</si>
  <si>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</si>
  <si>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</si>
  <si>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</si>
  <si>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</si>
  <si>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</si>
  <si>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</si>
  <si>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</si>
  <si>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</si>
  <si>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</si>
  <si>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</si>
  <si>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</si>
  <si>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</si>
  <si>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</si>
  <si>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</si>
  <si>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</si>
  <si>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</si>
  <si>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</si>
  <si>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</si>
  <si>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</si>
  <si>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</si>
  <si>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</si>
  <si>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</si>
  <si>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</si>
  <si>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</si>
  <si>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</si>
  <si>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</si>
  <si>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</si>
  <si>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</si>
  <si>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</si>
  <si>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</si>
  <si>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</si>
  <si>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</si>
  <si>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</si>
  <si>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</si>
  <si>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</si>
  <si>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</si>
  <si>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</si>
  <si>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</si>
  <si>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</si>
  <si>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</si>
  <si>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</si>
  <si>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</si>
  <si>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</si>
  <si>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</si>
  <si>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</si>
  <si>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</si>
  <si>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</si>
  <si>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</si>
  <si>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</si>
  <si>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</si>
  <si>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</si>
  <si>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</si>
  <si>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</si>
  <si>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</si>
  <si>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</si>
  <si>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</si>
  <si>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</si>
  <si>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</si>
  <si>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</si>
  <si>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</si>
  <si>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</si>
  <si>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</si>
  <si>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</si>
  <si>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</si>
  <si>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</si>
  <si>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</si>
  <si>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</si>
  <si>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</si>
  <si>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</si>
  <si>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</si>
  <si>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</si>
  <si>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</si>
  <si>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</si>
  <si>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</si>
  <si>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</si>
  <si>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</si>
  <si>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</si>
  <si>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</si>
  <si>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</si>
  <si>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</si>
  <si>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</si>
  <si>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</si>
  <si>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</si>
  <si>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</si>
  <si>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</si>
  <si>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</si>
  <si>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</si>
  <si>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</si>
  <si>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</si>
  <si>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</si>
  <si>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</si>
  <si>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</si>
  <si>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</si>
  <si>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</si>
  <si>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</si>
  <si>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</si>
  <si>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</si>
  <si>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</si>
  <si>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</si>
  <si>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</si>
  <si>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</si>
  <si>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</si>
  <si>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</si>
  <si>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</si>
  <si>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</si>
  <si>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</si>
  <si>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</si>
  <si>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</si>
  <si>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</si>
  <si>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</si>
  <si>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</si>
  <si>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</si>
  <si>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</si>
  <si>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</si>
  <si>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</si>
  <si>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</si>
  <si>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</si>
  <si>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</si>
  <si>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</si>
  <si>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</si>
  <si>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</si>
  <si>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</si>
  <si>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</si>
  <si>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</si>
  <si>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</si>
  <si>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</si>
  <si>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</si>
  <si>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</si>
  <si>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</si>
  <si>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</si>
  <si>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</si>
  <si>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</si>
  <si>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</si>
  <si>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</si>
  <si>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</si>
  <si>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</si>
  <si>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</si>
  <si>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</si>
  <si>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</si>
  <si>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</si>
  <si>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</si>
  <si>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</si>
  <si>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</si>
  <si>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</si>
  <si>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</si>
  <si>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</si>
  <si>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</si>
  <si>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</si>
  <si>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</si>
  <si>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</si>
  <si>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</si>
  <si>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</si>
  <si>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</si>
  <si>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</si>
  <si>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</si>
  <si>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</si>
  <si>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</si>
  <si>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</si>
  <si>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</si>
  <si>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</si>
  <si>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</si>
  <si>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</si>
  <si>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</si>
  <si>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</si>
  <si>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</si>
  <si>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</si>
  <si>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</si>
  <si>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</si>
  <si>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</si>
  <si>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</si>
  <si>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</si>
  <si>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</si>
  <si>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</si>
  <si>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</si>
  <si>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</si>
  <si>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</si>
  <si>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</si>
  <si>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</si>
  <si>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</si>
  <si>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</si>
  <si>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</si>
  <si>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</si>
  <si>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</si>
  <si>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</si>
  <si>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</si>
  <si>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</si>
  <si>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</si>
  <si>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</si>
  <si>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</si>
  <si>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</si>
  <si>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</si>
  <si>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</si>
  <si>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</si>
  <si>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</si>
  <si>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</si>
  <si>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</si>
  <si>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</si>
  <si>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</si>
  <si>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</si>
  <si>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</si>
  <si>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</si>
  <si>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</si>
  <si>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</si>
  <si>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</si>
  <si>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</si>
  <si>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</si>
  <si>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</si>
  <si>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</si>
  <si>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</si>
  <si>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</si>
  <si>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</si>
  <si>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</si>
  <si>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</si>
  <si>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</si>
  <si>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</si>
  <si>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</si>
  <si>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</si>
  <si>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</si>
  <si>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</si>
  <si>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</si>
  <si>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</si>
  <si>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</si>
  <si>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</si>
  <si>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</si>
  <si>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</si>
  <si>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</si>
  <si>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</si>
  <si>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</si>
  <si>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</si>
  <si>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</si>
  <si>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</si>
  <si>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</si>
  <si>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</si>
  <si>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</si>
  <si>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</si>
  <si>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</si>
  <si>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</si>
  <si>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</si>
  <si>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</si>
  <si>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</si>
  <si>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</si>
  <si>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</si>
  <si>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</si>
  <si>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</si>
  <si>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</si>
  <si>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</si>
  <si>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</si>
  <si>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</si>
  <si>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</si>
  <si>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</si>
  <si>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</si>
  <si>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</si>
  <si>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</si>
  <si>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</si>
  <si>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</si>
  <si>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</si>
  <si>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</si>
  <si>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</si>
  <si>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</si>
  <si>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</si>
  <si>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</si>
  <si>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</si>
  <si>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</si>
  <si>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</si>
  <si>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</si>
  <si>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</si>
  <si>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</si>
  <si>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</si>
  <si>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</si>
  <si>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</si>
  <si>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</si>
  <si>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</si>
  <si>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</si>
  <si>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</si>
  <si>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</si>
  <si>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</si>
  <si>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</si>
  <si>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</si>
  <si>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</si>
  <si>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</si>
  <si>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</si>
  <si>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</si>
  <si>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</si>
  <si>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</si>
  <si>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</si>
  <si>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</si>
  <si>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</si>
  <si>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</si>
  <si>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</si>
  <si>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</si>
  <si>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</si>
  <si>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</si>
  <si>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</si>
  <si>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</si>
  <si>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</si>
  <si>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</si>
  <si>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</si>
  <si>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</si>
  <si>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</si>
  <si>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</si>
  <si>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</si>
  <si>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</si>
  <si>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</si>
  <si>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</si>
  <si>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</si>
  <si>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</si>
  <si>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</si>
  <si>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</si>
  <si>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</si>
  <si>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</si>
  <si>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</si>
  <si>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</si>
  <si>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</si>
  <si>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</si>
  <si>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</si>
  <si>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</si>
  <si>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</si>
  <si>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</si>
  <si>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</si>
  <si>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</si>
  <si>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</si>
  <si>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</si>
  <si>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</si>
  <si>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</si>
  <si>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</si>
  <si>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</si>
  <si>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</si>
  <si>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</si>
  <si>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</si>
  <si>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</si>
  <si>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</si>
  <si>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</si>
  <si>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</si>
  <si>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</si>
  <si>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</si>
  <si>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</si>
  <si>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</si>
  <si>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</si>
  <si>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</si>
  <si>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</si>
  <si>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</si>
  <si>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</si>
  <si>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</si>
  <si>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</si>
  <si>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</si>
  <si>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</si>
  <si>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</si>
  <si>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</si>
  <si>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</si>
  <si>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</si>
  <si>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</si>
  <si>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</si>
  <si>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</si>
  <si>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</si>
  <si>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</si>
  <si>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</si>
  <si>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</si>
  <si>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</si>
  <si>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</si>
  <si>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</si>
  <si>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</si>
  <si>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</si>
  <si>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</si>
  <si>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</si>
  <si>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</si>
  <si>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</si>
  <si>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</si>
  <si>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</si>
  <si>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</si>
  <si>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</si>
  <si>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</si>
  <si>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</si>
  <si>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</si>
  <si>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</si>
  <si>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</si>
  <si>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</si>
  <si>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</si>
  <si>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</si>
  <si>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</si>
  <si>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</si>
  <si>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</si>
  <si>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</si>
  <si>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</si>
  <si>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</si>
  <si>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</si>
  <si>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</si>
  <si>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</si>
  <si>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</si>
  <si>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</si>
  <si>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</si>
  <si>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</si>
  <si>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</si>
  <si>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</si>
  <si>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</si>
  <si>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</si>
  <si>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</si>
  <si>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</si>
  <si>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</si>
  <si>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</si>
  <si>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</si>
  <si>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</si>
  <si>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</si>
  <si>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</si>
  <si>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</si>
  <si>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</si>
  <si>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</si>
  <si>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</si>
  <si>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</si>
  <si>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</si>
  <si>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</si>
  <si>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</si>
  <si>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</si>
  <si>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</si>
  <si>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</si>
  <si>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</si>
  <si>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</si>
  <si>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</si>
  <si>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</si>
  <si>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</si>
  <si>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</si>
  <si>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</si>
  <si>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</si>
  <si>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</si>
  <si>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</si>
  <si>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</si>
  <si>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</si>
  <si>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</si>
  <si>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</si>
  <si>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</si>
  <si>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</si>
  <si>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</si>
  <si>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</si>
  <si>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</si>
  <si>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</si>
  <si>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</si>
  <si>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</si>
  <si>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</si>
  <si>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</si>
  <si>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</si>
  <si>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</si>
  <si>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</si>
  <si>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</si>
  <si>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</si>
  <si>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</si>
  <si>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</si>
  <si>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</si>
  <si>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</si>
  <si>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</si>
  <si>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</si>
  <si>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</si>
  <si>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</si>
  <si>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</si>
  <si>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</si>
  <si>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</si>
  <si>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</si>
  <si>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</si>
  <si>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</si>
  <si>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</si>
  <si>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</si>
  <si>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</si>
  <si>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</si>
  <si>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</si>
  <si>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</si>
  <si>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</si>
  <si>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</si>
  <si>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</si>
  <si>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</si>
  <si>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</si>
  <si>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</si>
  <si>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</si>
  <si>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</si>
  <si>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</si>
  <si>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</si>
  <si>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</si>
  <si>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</si>
  <si>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</si>
  <si>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</si>
  <si>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</si>
  <si>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</si>
  <si>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</si>
  <si>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</si>
  <si>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</si>
  <si>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</si>
  <si>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</si>
  <si>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</si>
  <si>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</si>
  <si>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</si>
  <si>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</si>
  <si>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</si>
  <si>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</si>
  <si>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</si>
  <si>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</si>
  <si>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</si>
  <si>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</si>
  <si>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</si>
  <si>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</si>
  <si>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</si>
  <si>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</si>
  <si>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</si>
  <si>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</si>
  <si>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</si>
  <si>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</si>
  <si>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</si>
  <si>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</si>
  <si>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</si>
  <si>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</si>
  <si>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</si>
  <si>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</si>
  <si>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</si>
  <si>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</si>
  <si>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</si>
  <si>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</si>
  <si>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</si>
  <si>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</si>
  <si>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</si>
  <si>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</si>
  <si>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</si>
  <si>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</si>
  <si>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</si>
  <si>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</si>
  <si>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</si>
  <si>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</si>
  <si>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</si>
  <si>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</si>
  <si>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</si>
  <si>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</si>
  <si>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</si>
  <si>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</si>
  <si>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</si>
  <si>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</si>
  <si>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</si>
  <si>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</si>
  <si>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</si>
  <si>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</si>
  <si>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</si>
  <si>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</si>
  <si>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</si>
  <si>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</si>
  <si>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</si>
  <si>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</si>
  <si>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</si>
  <si>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</si>
  <si>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</si>
  <si>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</si>
  <si>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</si>
  <si>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</si>
  <si>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</si>
  <si>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</si>
  <si>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</si>
  <si>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</si>
  <si>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</si>
  <si>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</si>
  <si>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</si>
  <si>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</si>
  <si>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</si>
  <si>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</si>
  <si>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</si>
  <si>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</si>
  <si>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</si>
  <si>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</si>
  <si>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</si>
  <si>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</si>
  <si>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</si>
  <si>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</si>
  <si>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</si>
  <si>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</si>
  <si>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</si>
  <si>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</si>
  <si>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</si>
  <si>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</si>
  <si>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</si>
  <si>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</si>
  <si>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</si>
  <si>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</si>
  <si>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</si>
  <si>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</si>
  <si>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</si>
  <si>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</si>
  <si>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</si>
  <si>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</si>
  <si>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</si>
  <si>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</si>
  <si>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</si>
  <si>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</si>
  <si>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</si>
  <si>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</si>
  <si>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</si>
  <si>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</si>
  <si>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</si>
  <si>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</si>
  <si>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</si>
  <si>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</si>
  <si>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</si>
  <si>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</si>
  <si>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</si>
  <si>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</si>
  <si>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</si>
  <si>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</si>
  <si>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</si>
  <si>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</si>
  <si>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</si>
  <si>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</si>
  <si>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</si>
  <si>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</si>
  <si>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</si>
  <si>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</si>
  <si>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</si>
  <si>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</si>
  <si>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</si>
  <si>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</si>
  <si>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</si>
  <si>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</si>
  <si>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</si>
  <si>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</si>
  <si>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</si>
  <si>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</si>
  <si>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</si>
  <si>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</si>
  <si>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</si>
  <si>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</si>
  <si>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</si>
  <si>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</si>
  <si>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</si>
  <si>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</si>
  <si>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</si>
  <si>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</si>
  <si>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</si>
  <si>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</si>
  <si>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</si>
  <si>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</si>
  <si>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</si>
  <si>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</si>
  <si>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</si>
  <si>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</si>
  <si>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</si>
  <si>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</si>
  <si>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</si>
  <si>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</si>
  <si>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</si>
  <si>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</si>
  <si>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</si>
  <si>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</si>
  <si>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</si>
  <si>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</si>
  <si>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</si>
  <si>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</si>
  <si>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</si>
  <si>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</si>
  <si>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</si>
  <si>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</si>
  <si>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</si>
  <si>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</si>
  <si>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</si>
  <si>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</si>
  <si>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</si>
  <si>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</si>
  <si>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</si>
  <si>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</si>
  <si>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</si>
  <si>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</si>
  <si>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</si>
  <si>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</si>
  <si>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</si>
  <si>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</si>
  <si>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</si>
  <si>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</si>
  <si>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</si>
  <si>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</si>
  <si>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</si>
  <si>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</si>
  <si>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</si>
  <si>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</si>
  <si>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</si>
  <si>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</si>
  <si>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</si>
  <si>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</si>
  <si>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</si>
  <si>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</si>
  <si>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</si>
  <si>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</si>
  <si>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</si>
  <si>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</si>
  <si>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</si>
  <si>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</si>
  <si>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</si>
  <si>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</si>
  <si>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</si>
  <si>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</si>
  <si>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</si>
  <si>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</si>
  <si>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</si>
  <si>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</si>
  <si>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</si>
  <si>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</si>
  <si>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</si>
  <si>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</si>
  <si>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</si>
  <si>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</si>
  <si>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</si>
  <si>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</si>
  <si>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</si>
  <si>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</si>
  <si>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</si>
  <si>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</si>
  <si>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</si>
  <si>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</si>
  <si>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</si>
  <si>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</si>
  <si>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</si>
  <si>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</si>
  <si>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</si>
  <si>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</si>
  <si>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</si>
  <si>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</si>
  <si>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</si>
  <si>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</si>
  <si>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</si>
  <si>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</si>
  <si>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</si>
  <si>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</si>
  <si>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</si>
  <si>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</si>
  <si>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</si>
  <si>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</si>
  <si>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</si>
  <si>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</si>
  <si>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</si>
  <si>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</si>
  <si>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</si>
  <si>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</si>
  <si>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</si>
  <si>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</si>
  <si>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</si>
  <si>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</si>
  <si>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</si>
  <si>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</si>
  <si>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</si>
  <si>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</si>
  <si>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</si>
  <si>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</si>
  <si>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</si>
  <si>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</si>
  <si>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</si>
  <si>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</si>
  <si>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</si>
  <si>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</si>
  <si>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</si>
  <si>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</si>
  <si>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</si>
  <si>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</si>
  <si>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</si>
  <si>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</si>
  <si>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</si>
  <si>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</si>
  <si>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</si>
  <si>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</si>
  <si>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</si>
  <si>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</si>
  <si>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</si>
  <si>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</si>
  <si>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</si>
  <si>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</si>
  <si>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</si>
  <si>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</si>
  <si>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</si>
  <si>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</si>
  <si>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</si>
  <si>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</si>
  <si>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</si>
  <si>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</si>
  <si>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</si>
  <si>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</si>
  <si>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</si>
  <si>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</si>
  <si>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</si>
  <si>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</si>
  <si>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</si>
  <si>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</si>
  <si>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</si>
  <si>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</si>
  <si>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</si>
  <si>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</si>
  <si>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</si>
  <si>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</si>
  <si>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</si>
  <si>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</si>
  <si>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</si>
  <si>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</si>
  <si>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</si>
  <si>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</si>
  <si>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</si>
  <si>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</si>
  <si>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</si>
  <si>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</si>
  <si>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</si>
  <si>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</si>
  <si>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</si>
  <si>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</si>
  <si>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</si>
  <si>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</si>
  <si>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</si>
  <si>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</si>
  <si>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</si>
  <si>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</si>
  <si>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</si>
  <si>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</si>
  <si>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</si>
  <si>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</si>
  <si>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</si>
  <si>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</si>
  <si>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</si>
  <si>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</si>
  <si>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</si>
  <si>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</si>
  <si>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</si>
  <si>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</si>
  <si>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</si>
  <si>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</si>
  <si>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</si>
  <si>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</si>
  <si>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</si>
  <si>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</si>
  <si>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</si>
  <si>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</si>
  <si>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</si>
  <si>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</si>
  <si>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</si>
  <si>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</si>
  <si>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</si>
  <si>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</si>
  <si>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</si>
  <si>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</si>
  <si>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</si>
  <si>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</si>
  <si>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</si>
  <si>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</si>
  <si>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</si>
  <si>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</si>
  <si>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</si>
  <si>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</si>
  <si>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</si>
  <si>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</si>
  <si>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</si>
  <si>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</si>
  <si>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</si>
  <si>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</si>
  <si>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</si>
  <si>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</si>
  <si>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</si>
  <si>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</si>
  <si>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</si>
  <si>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</si>
  <si>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</si>
  <si>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</si>
  <si>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</si>
  <si>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</si>
  <si>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</si>
  <si>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</si>
  <si>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</si>
  <si>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</si>
  <si>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</si>
  <si>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</si>
  <si>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</si>
  <si>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</si>
  <si>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</si>
  <si>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</si>
  <si>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</si>
  <si>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</si>
  <si>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</si>
  <si>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</si>
  <si>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</si>
  <si>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</si>
  <si>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</si>
  <si>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</si>
  <si>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</si>
  <si>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</si>
  <si>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</si>
  <si>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</si>
  <si>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</si>
  <si>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</si>
  <si>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</si>
  <si>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</si>
  <si>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</si>
  <si>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</si>
  <si>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</si>
  <si>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</si>
  <si>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</si>
  <si>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</si>
  <si>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</si>
  <si>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</si>
  <si>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</si>
  <si>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</si>
  <si>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</si>
  <si>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</si>
  <si>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</si>
  <si>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</si>
  <si>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</si>
  <si>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</si>
  <si>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</si>
  <si>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</si>
  <si>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</si>
  <si>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</si>
  <si>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</si>
  <si>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</si>
  <si>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</si>
  <si>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</si>
  <si>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</si>
  <si>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</si>
  <si>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</si>
  <si>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</si>
  <si>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</si>
  <si>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</si>
  <si>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</si>
  <si>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</si>
  <si>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</si>
  <si>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</si>
  <si>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</si>
  <si>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</si>
  <si>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</si>
  <si>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</si>
  <si>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</si>
  <si>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</si>
  <si>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</si>
  <si>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</si>
  <si>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</si>
  <si>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</si>
  <si>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</si>
  <si>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</si>
  <si>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</si>
  <si>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</si>
  <si>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</si>
  <si>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</si>
  <si>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</si>
  <si>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</si>
  <si>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</si>
  <si>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</si>
  <si>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</si>
  <si>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</si>
  <si>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</si>
  <si>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</si>
  <si>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</si>
  <si>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</si>
  <si>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</si>
  <si>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</si>
  <si>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</si>
  <si>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</si>
  <si>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</si>
  <si>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</si>
  <si>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</si>
  <si>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</si>
  <si>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</si>
  <si>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</si>
  <si>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</si>
  <si>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</si>
  <si>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</si>
  <si>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</si>
  <si>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</si>
  <si>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</si>
  <si>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</si>
  <si>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</si>
  <si>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</si>
  <si>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</si>
  <si>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</si>
  <si>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</si>
  <si>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</si>
  <si>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</si>
  <si>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</si>
  <si>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</si>
  <si>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</si>
  <si>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</si>
  <si>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</si>
  <si>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</si>
  <si>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</si>
  <si>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</si>
  <si>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</si>
  <si>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</si>
  <si>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</si>
  <si>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</si>
  <si>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</si>
  <si>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</si>
  <si>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</si>
  <si>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</si>
  <si>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</si>
  <si>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</si>
  <si>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</si>
  <si>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</si>
  <si>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</si>
  <si>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</si>
  <si>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</si>
  <si>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</si>
  <si>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</si>
  <si>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</si>
  <si>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</si>
  <si>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</si>
  <si>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</si>
  <si>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</si>
  <si>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</si>
  <si>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</si>
  <si>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</si>
  <si>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</si>
  <si>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</si>
  <si>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</si>
  <si>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</si>
  <si>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</si>
  <si>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</si>
  <si>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</si>
  <si>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</si>
  <si>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</si>
  <si>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</si>
  <si>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</si>
  <si>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</si>
  <si>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</si>
  <si>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</si>
  <si>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</si>
  <si>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</si>
  <si>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</si>
  <si>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</si>
  <si>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</si>
  <si>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</si>
  <si>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</si>
  <si>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</si>
  <si>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</si>
  <si>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</si>
  <si>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</si>
  <si>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</si>
  <si>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</si>
  <si>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</si>
  <si>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</si>
  <si>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</si>
  <si>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</si>
  <si>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</si>
  <si>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</si>
  <si>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</si>
  <si>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</si>
  <si>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</si>
  <si>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</si>
  <si>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</si>
  <si>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</si>
  <si>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</si>
  <si>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</si>
  <si>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</si>
  <si>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</si>
  <si>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</si>
  <si>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</si>
  <si>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</si>
  <si>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</si>
  <si>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</si>
  <si>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</si>
  <si>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</si>
  <si>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</si>
  <si>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</si>
  <si>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</si>
  <si>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</si>
  <si>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</si>
  <si>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</si>
  <si>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</si>
  <si>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</si>
  <si>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</si>
  <si>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</si>
  <si>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</si>
  <si>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</si>
  <si>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</si>
  <si>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</si>
  <si>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</si>
  <si>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</si>
  <si>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</si>
  <si>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</si>
  <si>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</si>
  <si>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</si>
  <si>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</si>
  <si>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</si>
  <si>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</si>
  <si>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</si>
  <si>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</si>
  <si>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</si>
  <si>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</si>
  <si>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</si>
  <si>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</si>
  <si>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</si>
  <si>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</si>
  <si>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</si>
  <si>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</si>
  <si>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</si>
  <si>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</si>
  <si>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</si>
  <si>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</si>
  <si>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</si>
  <si>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</si>
  <si>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</si>
  <si>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</si>
  <si>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</si>
  <si>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</si>
  <si>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</si>
  <si>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</si>
  <si>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</si>
  <si>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</si>
  <si>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</si>
  <si>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</si>
  <si>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</si>
  <si>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</si>
  <si>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</si>
  <si>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</si>
  <si>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</si>
  <si>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</si>
  <si>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</si>
  <si>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</si>
  <si>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</si>
  <si>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</si>
  <si>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</si>
  <si>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</si>
  <si>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</si>
  <si>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</si>
  <si>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</si>
  <si>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</si>
  <si>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</si>
  <si>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</si>
  <si>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</si>
  <si>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</si>
  <si>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</si>
  <si>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</si>
  <si>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</si>
  <si>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</si>
  <si>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</si>
  <si>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</si>
  <si>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</si>
  <si>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</si>
  <si>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</si>
  <si>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</si>
  <si>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</si>
  <si>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</si>
  <si>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</si>
  <si>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</si>
  <si>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</si>
  <si>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</si>
  <si>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</si>
  <si>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</si>
  <si>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</si>
  <si>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</si>
  <si>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</si>
  <si>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</si>
  <si>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</si>
  <si>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</si>
  <si>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</si>
  <si>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</si>
  <si>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</si>
  <si>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</si>
  <si>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</si>
  <si>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</si>
  <si>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</si>
  <si>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</si>
  <si>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</si>
  <si>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</si>
  <si>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</si>
  <si>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</si>
  <si>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</si>
  <si>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</si>
  <si>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</si>
  <si>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</si>
  <si>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</si>
  <si>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</si>
  <si>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</si>
  <si>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</si>
  <si>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</si>
  <si>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</si>
  <si>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</si>
  <si>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</si>
  <si>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</si>
  <si>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</si>
  <si>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</si>
  <si>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</si>
  <si>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</si>
  <si>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</si>
  <si>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</si>
  <si>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</si>
  <si>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</si>
  <si>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</si>
  <si>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</si>
  <si>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</si>
  <si>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</si>
  <si>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</si>
  <si>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</si>
  <si>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</si>
  <si>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</si>
  <si>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</si>
  <si>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</si>
  <si>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</si>
  <si>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</si>
  <si>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</si>
  <si>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</si>
  <si>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</si>
  <si>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</si>
  <si>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</si>
  <si>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</si>
  <si>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</si>
  <si>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</si>
  <si>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</si>
  <si>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</si>
  <si>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</si>
  <si>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</si>
  <si>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</si>
  <si>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</si>
  <si>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</si>
  <si>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</si>
  <si>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</si>
  <si>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</si>
  <si>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</si>
  <si>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</si>
  <si>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</si>
  <si>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</si>
  <si>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</si>
  <si>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</si>
  <si>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</si>
  <si>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</si>
  <si>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</si>
  <si>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</si>
  <si>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</si>
  <si>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</si>
  <si>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</si>
  <si>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</si>
  <si>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</si>
  <si>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</si>
  <si>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</si>
  <si>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</si>
  <si>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</si>
  <si>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</si>
  <si>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</si>
  <si>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</si>
  <si>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</si>
  <si>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</si>
  <si>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</si>
  <si>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</si>
  <si>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</si>
  <si>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</si>
  <si>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</si>
  <si>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</si>
  <si>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</si>
  <si>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</si>
  <si>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</si>
  <si>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</si>
  <si>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</si>
  <si>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</si>
  <si>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</si>
  <si>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</si>
  <si>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</si>
  <si>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</si>
  <si>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</si>
  <si>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</si>
  <si>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</si>
  <si>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</si>
  <si>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</si>
  <si>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</si>
  <si>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</si>
  <si>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</si>
  <si>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</si>
  <si>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</si>
  <si>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</si>
  <si>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</si>
  <si>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</si>
  <si>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</si>
  <si>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</si>
  <si>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</si>
  <si>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</si>
  <si>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</si>
  <si>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</si>
  <si>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</si>
  <si>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</si>
  <si>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</si>
  <si>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</si>
  <si>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</si>
  <si>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</si>
  <si>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</si>
  <si>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</si>
  <si>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</si>
  <si>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</si>
  <si>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</si>
  <si>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</si>
  <si>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</si>
  <si>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</si>
  <si>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</si>
  <si>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</si>
  <si>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</si>
  <si>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</si>
  <si>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</si>
  <si>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</si>
  <si>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</si>
  <si>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</si>
  <si>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</si>
  <si>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</si>
  <si>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</si>
  <si>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</si>
  <si>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</si>
  <si>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</si>
  <si>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</si>
  <si>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</si>
  <si>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</si>
  <si>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</si>
  <si>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</si>
  <si>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</si>
  <si>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</si>
  <si>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</si>
  <si>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</si>
  <si>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</si>
  <si>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</si>
  <si>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</si>
  <si>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</si>
  <si>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</si>
  <si>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</si>
  <si>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</si>
  <si>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</si>
  <si>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</si>
  <si>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</si>
  <si>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</si>
  <si>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</si>
  <si>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</si>
  <si>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</si>
  <si>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</si>
  <si>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</si>
  <si>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</si>
  <si>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</si>
  <si>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</si>
  <si>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</si>
  <si>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</si>
  <si>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</si>
  <si>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</si>
  <si>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</si>
  <si>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</si>
  <si>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</si>
  <si>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</si>
  <si>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</si>
  <si>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</si>
  <si>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</si>
  <si>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</si>
  <si>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</si>
  <si>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</si>
  <si>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</si>
  <si>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</si>
  <si>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</si>
  <si>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</si>
  <si>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</si>
  <si>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</si>
  <si>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</si>
  <si>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</si>
  <si>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</si>
  <si>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</si>
  <si>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</si>
  <si>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</si>
  <si>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</si>
  <si>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</si>
  <si>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</si>
  <si>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</si>
  <si>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</si>
  <si>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</si>
  <si>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</si>
  <si>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</si>
  <si>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</si>
  <si>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</si>
  <si>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</si>
  <si>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</si>
  <si>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</si>
  <si>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</si>
  <si>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</si>
  <si>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</si>
  <si>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</si>
  <si>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</si>
  <si>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</si>
  <si>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</si>
  <si>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</si>
  <si>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</si>
  <si>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</si>
  <si>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</si>
  <si>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</si>
  <si>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</si>
  <si>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</si>
  <si>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</si>
  <si>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</si>
  <si>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</si>
  <si>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</si>
  <si>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</si>
  <si>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</si>
  <si>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</si>
  <si>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</si>
  <si>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</si>
  <si>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</si>
  <si>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</si>
  <si>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</si>
  <si>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</si>
  <si>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</si>
  <si>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</si>
  <si>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</si>
  <si>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</si>
  <si>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</si>
  <si>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</si>
  <si>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</si>
  <si>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</si>
  <si>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</si>
  <si>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</si>
  <si>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</si>
  <si>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</si>
  <si>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</si>
  <si>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</si>
  <si>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</si>
  <si>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</si>
  <si>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</si>
  <si>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</si>
  <si>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</si>
  <si>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</si>
  <si>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</si>
  <si>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</si>
  <si>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</si>
  <si>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</si>
  <si>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</si>
  <si>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</si>
  <si>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</si>
  <si>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</si>
  <si>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</si>
  <si>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</si>
  <si>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</si>
  <si>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</si>
  <si>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</si>
  <si>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</si>
  <si>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</si>
  <si>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</si>
  <si>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</si>
  <si>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</si>
  <si>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</si>
  <si>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</si>
  <si>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</si>
  <si>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</si>
  <si>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</si>
  <si>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</si>
  <si>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</si>
  <si>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</si>
  <si>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</si>
  <si>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</si>
  <si>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</si>
  <si>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</si>
  <si>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</si>
  <si>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</si>
  <si>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</si>
  <si>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</si>
  <si>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</si>
  <si>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</si>
  <si>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</si>
  <si>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</si>
  <si>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</si>
  <si>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</si>
  <si>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</si>
  <si>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</si>
  <si>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</si>
  <si>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</si>
  <si>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</si>
  <si>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</si>
  <si>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</si>
  <si>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</si>
  <si>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</si>
  <si>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</si>
  <si>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</si>
  <si>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</si>
  <si>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</si>
  <si>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</si>
  <si>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</si>
  <si>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</si>
  <si>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</si>
  <si>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</si>
  <si>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</si>
  <si>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</si>
  <si>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</si>
  <si>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</si>
  <si>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</si>
  <si>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</si>
  <si>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</si>
  <si>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</si>
  <si>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</si>
  <si>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</si>
  <si>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</si>
  <si>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</si>
  <si>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</si>
  <si>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</si>
  <si>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</si>
  <si>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</si>
  <si>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</si>
  <si>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</si>
  <si>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</si>
  <si>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</si>
  <si>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</si>
  <si>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</si>
  <si>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</si>
  <si>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</si>
  <si>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</si>
  <si>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</si>
  <si>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</si>
  <si>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</si>
  <si>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</si>
  <si>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</si>
  <si>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</si>
  <si>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</si>
  <si>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</si>
  <si>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</si>
  <si>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</si>
  <si>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</si>
  <si>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</si>
  <si>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</si>
  <si>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</si>
  <si>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</si>
  <si>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</si>
  <si>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</si>
  <si>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</si>
  <si>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</si>
  <si>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</si>
  <si>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</si>
  <si>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</si>
  <si>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</si>
  <si>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</si>
  <si>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</si>
  <si>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</si>
  <si>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</si>
  <si>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</si>
  <si>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</si>
  <si>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</si>
  <si>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</si>
  <si>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</si>
  <si>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</si>
  <si>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</si>
  <si>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</si>
  <si>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</si>
  <si>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</si>
  <si>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</si>
  <si>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</si>
  <si>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</si>
  <si>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</si>
  <si>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</si>
  <si>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</si>
  <si>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</si>
  <si>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</si>
  <si>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</si>
  <si>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</si>
  <si>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</si>
  <si>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</si>
  <si>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</si>
  <si>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</si>
  <si>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</si>
  <si>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</si>
  <si>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</si>
  <si>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</si>
  <si>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</si>
  <si>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</si>
  <si>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</si>
  <si>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</si>
  <si>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</si>
  <si>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</si>
  <si>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</si>
  <si>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</si>
  <si>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</si>
  <si>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</si>
  <si>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</si>
  <si>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</si>
  <si>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</si>
  <si>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</si>
  <si>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</si>
  <si>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</si>
  <si>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</si>
  <si>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</si>
  <si>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</si>
  <si>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</si>
  <si>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</si>
  <si>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</si>
  <si>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</si>
  <si>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</si>
  <si>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</si>
  <si>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</si>
  <si>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</si>
  <si>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</si>
  <si>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</si>
  <si>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</si>
  <si>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</si>
  <si>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</si>
  <si>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</si>
  <si>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</si>
  <si>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</si>
  <si>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</si>
  <si>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</si>
  <si>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</si>
  <si>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</si>
  <si>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</si>
  <si>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</si>
  <si>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</si>
  <si>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</si>
  <si>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</si>
  <si>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</si>
  <si>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</si>
  <si>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</si>
  <si>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</si>
  <si>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</si>
  <si>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</si>
  <si>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</si>
  <si>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</si>
  <si>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</si>
  <si>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</si>
  <si>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</si>
  <si>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</si>
  <si>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</si>
  <si>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</si>
  <si>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</si>
  <si>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</si>
  <si>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</si>
  <si>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</si>
  <si>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</si>
  <si>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</si>
  <si>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</si>
  <si>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</si>
  <si>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</si>
  <si>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</si>
  <si>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</si>
  <si>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</si>
  <si>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</si>
  <si>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</si>
  <si>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</si>
  <si>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</si>
  <si>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</si>
  <si>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</si>
  <si>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</si>
  <si>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</si>
  <si>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</si>
  <si>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</si>
  <si>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</si>
  <si>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</si>
  <si>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</si>
  <si>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</si>
  <si>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</si>
  <si>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</si>
  <si>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</si>
  <si>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</si>
  <si>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</si>
  <si>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</si>
  <si>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</si>
  <si>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</si>
  <si>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</si>
  <si>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</si>
  <si>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</si>
  <si>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</si>
  <si>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</si>
  <si>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</si>
  <si>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</si>
  <si>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</si>
  <si>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</si>
  <si>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</si>
  <si>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</si>
  <si>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</si>
  <si>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</si>
  <si>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</si>
  <si>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</si>
  <si>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</si>
  <si>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</si>
  <si>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</si>
  <si>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</si>
  <si>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</si>
  <si>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</si>
  <si>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</si>
  <si>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</si>
  <si>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</si>
  <si>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</si>
  <si>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</si>
  <si>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</si>
  <si>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</si>
  <si>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</si>
  <si>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</si>
  <si>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</si>
  <si>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</si>
  <si>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</si>
  <si>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</si>
  <si>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</si>
  <si>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</si>
  <si>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</si>
  <si>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</si>
  <si>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</si>
  <si>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</si>
  <si>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</si>
  <si>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</si>
  <si>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</si>
  <si>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</si>
  <si>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</si>
  <si>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</si>
  <si>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</si>
  <si>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</si>
  <si>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</si>
  <si>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</si>
  <si>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</si>
  <si>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</si>
  <si>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</si>
  <si>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</si>
  <si>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</si>
  <si>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</si>
  <si>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</si>
  <si>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</si>
  <si>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</si>
  <si>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</si>
  <si>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</si>
  <si>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</si>
  <si>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</si>
  <si>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</si>
  <si>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</si>
  <si>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</si>
  <si>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</si>
  <si>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</si>
  <si>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</si>
  <si>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</si>
  <si>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</si>
  <si>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</si>
  <si>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</si>
  <si>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</si>
  <si>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</si>
  <si>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</si>
  <si>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</si>
  <si>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</si>
  <si>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</si>
  <si>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</si>
  <si>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</si>
  <si>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</si>
  <si>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</si>
  <si>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</si>
  <si>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</si>
  <si>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</si>
  <si>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</si>
  <si>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</si>
  <si>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</si>
  <si>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</si>
  <si>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</si>
  <si>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</si>
  <si>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</si>
  <si>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</si>
  <si>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</si>
  <si>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</si>
  <si>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</si>
  <si>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</si>
  <si>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</si>
  <si>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</si>
  <si>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</si>
  <si>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</si>
  <si>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</si>
  <si>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</si>
  <si>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</si>
  <si>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</si>
  <si>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</si>
  <si>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</si>
  <si>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</si>
  <si>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</si>
  <si>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</si>
  <si>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</si>
  <si>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</si>
  <si>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</si>
  <si>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</si>
  <si>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</si>
  <si>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</si>
  <si>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</si>
  <si>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</si>
  <si>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</si>
  <si>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</si>
  <si>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</si>
  <si>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</si>
  <si>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</si>
  <si>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</si>
  <si>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</si>
  <si>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</si>
  <si>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</si>
  <si>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</si>
  <si>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</si>
  <si>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</si>
  <si>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</si>
  <si>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</si>
  <si>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</si>
  <si>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</si>
  <si>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</si>
  <si>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</si>
  <si>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</si>
  <si>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</si>
  <si>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</si>
  <si>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</si>
  <si>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</si>
  <si>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</si>
  <si>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</si>
  <si>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</si>
  <si>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</si>
  <si>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</si>
  <si>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</si>
  <si>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</si>
  <si>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</si>
  <si>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</si>
  <si>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</si>
  <si>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</si>
  <si>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</si>
  <si>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</si>
  <si>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</si>
  <si>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</si>
  <si>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</si>
  <si>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</si>
  <si>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</si>
  <si>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</si>
  <si>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</si>
  <si>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</si>
  <si>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</si>
  <si>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</si>
  <si>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</si>
  <si>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</si>
  <si>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</si>
  <si>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</si>
  <si>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</si>
  <si>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</si>
  <si>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</si>
  <si>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</si>
  <si>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</si>
  <si>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</si>
  <si>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</si>
  <si>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</si>
  <si>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</si>
  <si>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</si>
  <si>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</si>
  <si>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</si>
  <si>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</si>
  <si>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</si>
  <si>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</si>
  <si>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</si>
  <si>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</si>
  <si>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</si>
  <si>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</si>
  <si>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</si>
  <si>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</si>
  <si>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</si>
  <si>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</si>
  <si>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</si>
  <si>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</si>
  <si>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</si>
  <si>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</si>
  <si>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</si>
  <si>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</si>
  <si>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</si>
  <si>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</si>
  <si>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</si>
  <si>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</si>
  <si>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</si>
  <si>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</si>
  <si>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</si>
  <si>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</si>
  <si>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</si>
  <si>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</si>
  <si>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</si>
  <si>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</si>
  <si>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</si>
  <si>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</si>
  <si>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</si>
  <si>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</si>
  <si>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</si>
  <si>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</si>
  <si>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</si>
  <si>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</si>
  <si>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</si>
  <si>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</si>
  <si>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</si>
  <si>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</si>
  <si>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</si>
  <si>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</si>
  <si>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</si>
  <si>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</si>
  <si>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</si>
  <si>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</si>
  <si>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</si>
  <si>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</si>
  <si>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</si>
  <si>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</si>
  <si>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</si>
  <si>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</si>
  <si>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</si>
  <si>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</si>
  <si>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</si>
  <si>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</si>
  <si>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</si>
  <si>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</si>
  <si>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</si>
  <si>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</si>
  <si>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</si>
  <si>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</si>
  <si>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</si>
  <si>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</si>
  <si>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</si>
  <si>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</si>
  <si>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</si>
  <si>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</si>
  <si>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</si>
  <si>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</si>
  <si>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</si>
  <si>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</si>
  <si>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</si>
  <si>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</si>
  <si>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</si>
  <si>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</si>
  <si>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</si>
  <si>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</si>
  <si>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</si>
  <si>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</si>
  <si>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</si>
  <si>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</si>
  <si>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</si>
  <si>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</si>
  <si>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</si>
  <si>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</si>
  <si>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</si>
  <si>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</si>
  <si>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</si>
  <si>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</si>
  <si>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</si>
  <si>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</si>
  <si>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</si>
  <si>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</si>
  <si>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</si>
  <si>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</si>
  <si>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</si>
  <si>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</si>
  <si>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</si>
  <si>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</si>
  <si>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</si>
  <si>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</si>
  <si>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</si>
  <si>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</si>
  <si>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</si>
  <si>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</si>
  <si>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</si>
  <si>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</si>
  <si>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</si>
  <si>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</si>
  <si>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</si>
  <si>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</si>
  <si>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</si>
  <si>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</si>
  <si>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</si>
  <si>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</si>
  <si>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</si>
  <si>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</si>
  <si>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</si>
  <si>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</si>
  <si>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</si>
  <si>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</si>
  <si>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</si>
  <si>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</si>
  <si>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</si>
  <si>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</si>
  <si>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</si>
  <si>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</si>
  <si>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</si>
  <si>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</si>
  <si>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</si>
  <si>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</si>
  <si>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</si>
  <si>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</si>
  <si>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</si>
  <si>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</si>
  <si>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</si>
  <si>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</si>
  <si>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</si>
  <si>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</si>
  <si>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</si>
  <si>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</si>
  <si>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</si>
  <si>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</si>
  <si>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</si>
  <si>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</si>
  <si>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</si>
  <si>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</si>
  <si>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</si>
  <si>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</si>
  <si>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</si>
  <si>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</si>
  <si>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</si>
  <si>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</si>
  <si>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</si>
  <si>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</si>
  <si>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</si>
  <si>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</si>
  <si>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</si>
  <si>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</si>
  <si>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</si>
  <si>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</si>
  <si>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</si>
  <si>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</si>
  <si>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</si>
  <si>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</si>
  <si>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</si>
  <si>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</si>
  <si>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</si>
  <si>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</si>
  <si>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</si>
  <si>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</si>
  <si>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</si>
  <si>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</si>
  <si>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</si>
  <si>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</si>
  <si>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</si>
  <si>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</si>
  <si>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</si>
  <si>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</si>
  <si>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</si>
  <si>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</si>
  <si>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</si>
  <si>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</si>
  <si>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</si>
  <si>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</si>
  <si>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</si>
  <si>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</si>
  <si>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</si>
  <si>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</si>
  <si>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</si>
  <si>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</si>
  <si>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</si>
  <si>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</si>
  <si>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</si>
  <si>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</si>
  <si>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</si>
  <si>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</si>
  <si>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</si>
  <si>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</si>
  <si>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</si>
  <si>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</si>
  <si>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</si>
  <si>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</si>
  <si>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</si>
  <si>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</si>
  <si>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</si>
  <si>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</si>
  <si>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</si>
  <si>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</si>
  <si>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</si>
  <si>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</si>
  <si>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</si>
  <si>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</si>
  <si>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</si>
  <si>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</si>
  <si>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</si>
  <si>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</si>
  <si>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</si>
  <si>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</si>
  <si>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</si>
  <si>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</si>
  <si>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</si>
  <si>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</si>
  <si>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</si>
  <si>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</si>
  <si>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</si>
  <si>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</si>
  <si>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</si>
  <si>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</si>
  <si>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</si>
  <si>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</si>
  <si>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</si>
  <si>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</si>
  <si>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</si>
  <si>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</si>
  <si>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</si>
  <si>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</si>
  <si>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</si>
  <si>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</si>
  <si>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</si>
  <si>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</si>
  <si>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</si>
  <si>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</si>
  <si>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</si>
  <si>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</si>
  <si>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</si>
  <si>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</si>
  <si>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</si>
  <si>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</si>
  <si>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</si>
  <si>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</si>
  <si>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</si>
  <si>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</si>
  <si>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</si>
  <si>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</si>
  <si>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</si>
  <si>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</si>
  <si>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</si>
  <si>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</si>
  <si>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</si>
  <si>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</si>
  <si>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</si>
  <si>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</si>
  <si>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</si>
  <si>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</si>
  <si>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</si>
  <si>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</si>
  <si>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</si>
  <si>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</si>
  <si>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</si>
  <si>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</si>
  <si>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</si>
  <si>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</si>
  <si>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</si>
  <si>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</si>
  <si>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</si>
  <si>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</si>
  <si>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</si>
  <si>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</si>
  <si>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</si>
  <si>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</si>
  <si>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</si>
  <si>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</si>
  <si>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</si>
  <si>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</si>
  <si>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</si>
  <si>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</si>
  <si>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</si>
  <si>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</si>
  <si>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</si>
  <si>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</si>
  <si>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</si>
  <si>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</si>
  <si>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</si>
  <si>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</si>
  <si>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</si>
  <si>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</si>
  <si>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</si>
  <si>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</si>
  <si>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</si>
  <si>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</si>
  <si>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</si>
  <si>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</si>
  <si>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</si>
  <si>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</si>
  <si>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</si>
  <si>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</si>
  <si>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</si>
  <si>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</si>
  <si>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</si>
  <si>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</si>
  <si>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</si>
  <si>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</si>
  <si>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</si>
  <si>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</si>
  <si>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</si>
  <si>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</si>
  <si>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</si>
  <si>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</si>
  <si>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</si>
  <si>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</si>
  <si>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</si>
  <si>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</si>
  <si>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</si>
  <si>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</si>
  <si>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</si>
  <si>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</si>
  <si>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</si>
  <si>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</si>
  <si>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</si>
  <si>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</si>
  <si>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</si>
  <si>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</si>
  <si>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</si>
  <si>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</si>
  <si>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</si>
  <si>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</si>
  <si>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</si>
  <si>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</si>
  <si>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</si>
  <si>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</si>
  <si>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</si>
  <si>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</si>
  <si>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</si>
  <si>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</si>
  <si>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</si>
  <si>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</si>
  <si>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</si>
  <si>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</si>
  <si>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</si>
  <si>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</si>
  <si>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</si>
  <si>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</si>
  <si>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</si>
  <si>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</si>
  <si>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</si>
  <si>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</si>
  <si>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</si>
  <si>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</si>
  <si>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</si>
  <si>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</si>
  <si>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</si>
  <si>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</si>
  <si>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</si>
  <si>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</si>
  <si>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</si>
  <si>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</si>
  <si>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</si>
  <si>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</si>
  <si>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</si>
  <si>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</si>
  <si>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</si>
  <si>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</si>
  <si>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</si>
  <si>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</si>
  <si>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</si>
  <si>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</si>
  <si>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</si>
  <si>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</si>
  <si>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</si>
  <si>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</si>
  <si>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</si>
  <si>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</si>
  <si>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</si>
  <si>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</si>
  <si>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</si>
  <si>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</si>
  <si>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</si>
  <si>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</si>
  <si>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</si>
  <si>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</si>
  <si>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</si>
  <si>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</si>
  <si>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</si>
  <si>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</si>
  <si>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</si>
  <si>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</si>
  <si>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</si>
  <si>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</si>
  <si>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</si>
  <si>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</si>
  <si>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</si>
  <si>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</si>
  <si>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</si>
  <si>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</si>
  <si>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</si>
  <si>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</si>
  <si>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</si>
  <si>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</si>
  <si>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</si>
  <si>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</si>
  <si>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</si>
  <si>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</si>
  <si>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</si>
  <si>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</si>
  <si>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</si>
  <si>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</si>
  <si>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</si>
  <si>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</si>
  <si>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</si>
  <si>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</si>
  <si>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</si>
  <si>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</si>
  <si>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</si>
  <si>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</si>
  <si>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</si>
  <si>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</si>
  <si>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</si>
  <si>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</si>
  <si>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</si>
  <si>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</si>
  <si>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</si>
  <si>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</si>
  <si>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</si>
  <si>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</si>
  <si>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</si>
  <si>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</si>
  <si>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</si>
  <si>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</si>
  <si>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</si>
  <si>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</si>
  <si>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</si>
  <si>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</si>
  <si>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</si>
  <si>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</si>
  <si>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</si>
  <si>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</si>
  <si>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</si>
  <si>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</si>
  <si>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</si>
  <si>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</si>
  <si>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</si>
  <si>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</si>
  <si>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</si>
  <si>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</si>
  <si>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</si>
  <si>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</si>
  <si>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</si>
  <si>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</si>
  <si>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</si>
  <si>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</si>
  <si>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</si>
  <si>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</si>
  <si>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</si>
  <si>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</si>
  <si>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</si>
  <si>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</si>
  <si>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</si>
  <si>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</si>
  <si>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</si>
  <si>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</si>
  <si>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</si>
  <si>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</si>
  <si>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</si>
  <si>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</si>
  <si>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</si>
  <si>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</si>
  <si>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</si>
  <si>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</si>
  <si>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</si>
  <si>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</si>
  <si>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</si>
  <si>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</si>
  <si>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</si>
  <si>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</si>
  <si>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</si>
  <si>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</si>
  <si>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</si>
  <si>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</si>
  <si>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</si>
  <si>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</si>
  <si>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</si>
  <si>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</si>
  <si>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</si>
  <si>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</si>
  <si>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</si>
  <si>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</si>
  <si>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</si>
  <si>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</si>
  <si>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</si>
  <si>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</si>
  <si>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</si>
  <si>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</si>
  <si>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</si>
  <si>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</si>
  <si>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</si>
  <si>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</si>
  <si>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</si>
  <si>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</si>
  <si>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</si>
  <si>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</si>
  <si>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</si>
  <si>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</si>
  <si>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</si>
  <si>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</si>
  <si>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</si>
  <si>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</si>
  <si>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</si>
  <si>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</si>
  <si>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</si>
  <si>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</si>
  <si>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</si>
  <si>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</si>
  <si>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</si>
  <si>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</si>
  <si>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</si>
  <si>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</si>
  <si>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</si>
  <si>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</si>
  <si>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</si>
  <si>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</si>
  <si>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</si>
  <si>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</si>
  <si>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</si>
  <si>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</si>
  <si>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</si>
  <si>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</si>
  <si>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</si>
  <si>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</si>
  <si>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</si>
  <si>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</si>
  <si>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</si>
  <si>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</si>
  <si>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</si>
  <si>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</si>
  <si>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</si>
  <si>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</si>
  <si>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</si>
  <si>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</si>
  <si>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</si>
  <si>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</si>
  <si>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</si>
  <si>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</si>
  <si>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</si>
  <si>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</si>
  <si>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</si>
  <si>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</si>
  <si>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</si>
  <si>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</si>
  <si>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</si>
  <si>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</si>
  <si>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</si>
  <si>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</si>
  <si>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</si>
  <si>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</si>
  <si>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</si>
  <si>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</si>
  <si>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</si>
  <si>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</si>
  <si>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</si>
  <si>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</si>
  <si>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</si>
  <si>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</si>
  <si>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</si>
  <si>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</si>
  <si>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</si>
  <si>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</si>
  <si>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</si>
  <si>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</si>
  <si>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</si>
  <si>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</si>
  <si>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</si>
  <si>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</si>
  <si>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</si>
  <si>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</si>
  <si>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</si>
  <si>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</si>
  <si>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</si>
  <si>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</si>
  <si>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</si>
  <si>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</si>
  <si>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</si>
  <si>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</si>
  <si>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</si>
  <si>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</si>
  <si>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</si>
  <si>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</si>
  <si>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</si>
  <si>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</si>
  <si>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</si>
  <si>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</si>
  <si>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</si>
  <si>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</si>
  <si>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</si>
  <si>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</si>
  <si>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</si>
  <si>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</si>
  <si>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</si>
  <si>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</si>
  <si>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</si>
  <si>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</si>
  <si>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</si>
  <si>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</si>
  <si>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</si>
  <si>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</si>
  <si>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</si>
  <si>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</si>
  <si>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</si>
  <si>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</si>
  <si>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</si>
  <si>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</si>
  <si>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</si>
  <si>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</si>
  <si>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</si>
  <si>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</si>
  <si>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</si>
  <si>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</si>
  <si>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</si>
  <si>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</si>
  <si>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</si>
  <si>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</si>
  <si>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</si>
  <si>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</si>
  <si>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</si>
  <si>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</si>
  <si>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</si>
  <si>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</si>
  <si>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</si>
  <si>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</si>
  <si>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</si>
  <si>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</si>
  <si>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</si>
  <si>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</si>
  <si>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</si>
  <si>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</si>
  <si>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</si>
  <si>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</si>
  <si>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</si>
  <si>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</si>
  <si>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</si>
  <si>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</si>
  <si>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</si>
  <si>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</si>
  <si>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</si>
  <si>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</si>
  <si>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</si>
  <si>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</si>
  <si>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</si>
  <si>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</si>
  <si>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</si>
  <si>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</si>
  <si>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</si>
  <si>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</si>
  <si>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</si>
  <si>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</si>
  <si>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</si>
  <si>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</si>
  <si>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</si>
  <si>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</si>
  <si>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</si>
  <si>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</si>
  <si>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</si>
  <si>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</si>
  <si>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</si>
  <si>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</si>
  <si>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</si>
  <si>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</si>
  <si>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</si>
  <si>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</si>
  <si>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</si>
  <si>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</si>
  <si>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</si>
  <si>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</si>
  <si>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</si>
  <si>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</si>
  <si>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</si>
  <si>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</si>
  <si>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</si>
  <si>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</si>
  <si>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</si>
  <si>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</si>
  <si>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</si>
  <si>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</si>
  <si>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</si>
  <si>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</si>
  <si>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</si>
  <si>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</si>
  <si>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</si>
  <si>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</si>
  <si>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</si>
  <si>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</si>
  <si>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</si>
  <si>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</si>
  <si>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</si>
  <si>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</si>
  <si>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</si>
  <si>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</si>
  <si>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</si>
  <si>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</si>
  <si>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</si>
  <si>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</si>
  <si>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</si>
  <si>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</si>
  <si>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</si>
  <si>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</si>
  <si>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</si>
  <si>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</si>
  <si>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</si>
  <si>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</si>
  <si>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</si>
  <si>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</si>
  <si>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</si>
  <si>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</si>
  <si>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</si>
  <si>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</si>
  <si>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</si>
  <si>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</si>
  <si>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</si>
  <si>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</si>
  <si>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</si>
  <si>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</si>
  <si>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</si>
  <si>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</si>
  <si>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</si>
  <si>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</si>
  <si>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</si>
  <si>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</si>
  <si>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</si>
  <si>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</si>
  <si>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</si>
  <si>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</si>
  <si>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</si>
  <si>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</si>
  <si>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</si>
  <si>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</si>
  <si>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</si>
  <si>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</si>
  <si>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</si>
  <si>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</si>
  <si>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</si>
  <si>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</si>
  <si>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</si>
  <si>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</si>
  <si>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</si>
  <si>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</si>
  <si>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</si>
  <si>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</si>
  <si>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</si>
  <si>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</si>
  <si>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</si>
  <si>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</si>
  <si>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</si>
  <si>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</si>
  <si>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</si>
  <si>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</si>
  <si>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</si>
  <si>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</si>
  <si>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</si>
  <si>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</si>
  <si>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</si>
  <si>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</si>
  <si>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</si>
  <si>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</si>
  <si>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</si>
  <si>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</si>
  <si>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</si>
  <si>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</si>
  <si>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</si>
  <si>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</si>
  <si>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</si>
  <si>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</si>
  <si>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</si>
  <si>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</si>
  <si>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</si>
  <si>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</si>
  <si>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</si>
  <si>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</si>
  <si>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</si>
  <si>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</si>
  <si>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</si>
  <si>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</si>
  <si>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</si>
  <si>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</si>
  <si>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</si>
  <si>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</si>
  <si>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</si>
  <si>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</si>
  <si>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</si>
  <si>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</si>
  <si>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</si>
  <si>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</si>
  <si>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</si>
  <si>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</si>
  <si>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</si>
  <si>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</si>
  <si>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</si>
  <si>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</si>
  <si>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</si>
  <si>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</si>
  <si>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</si>
  <si>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</si>
  <si>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</si>
  <si>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</si>
  <si>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</si>
  <si>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</si>
  <si>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</si>
  <si>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</si>
  <si>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</si>
  <si>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</si>
  <si>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</si>
  <si>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</si>
  <si>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</si>
  <si>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</si>
  <si>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</si>
  <si>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</si>
  <si>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</si>
  <si>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</si>
  <si>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</si>
  <si>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</si>
  <si>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</si>
  <si>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</si>
  <si>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</si>
  <si>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</si>
  <si>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</si>
  <si>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</si>
  <si>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</si>
  <si>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</si>
  <si>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</si>
  <si>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</si>
  <si>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</si>
  <si>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</si>
  <si>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</si>
  <si>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</si>
  <si>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</si>
  <si>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</si>
  <si>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</si>
  <si>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</si>
  <si>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</si>
  <si>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</si>
  <si>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</si>
  <si>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</si>
  <si>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</si>
  <si>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</si>
  <si>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</si>
  <si>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</si>
  <si>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</si>
  <si>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</si>
  <si>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</si>
  <si>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</si>
  <si>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</si>
  <si>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</si>
  <si>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</si>
  <si>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</si>
  <si>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</si>
  <si>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</si>
  <si>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</si>
  <si>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</si>
  <si>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</si>
  <si>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</si>
  <si>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</si>
  <si>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</si>
  <si>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</si>
  <si>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</si>
  <si>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</si>
  <si>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</si>
  <si>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</si>
  <si>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</si>
  <si>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</si>
  <si>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</si>
  <si>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</si>
  <si>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</si>
  <si>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</si>
  <si>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</si>
  <si>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</si>
  <si>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</si>
  <si>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</si>
  <si>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</si>
  <si>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</si>
  <si>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</si>
  <si>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</si>
  <si>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</si>
  <si>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</si>
  <si>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</si>
  <si>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</si>
  <si>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</si>
  <si>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</si>
  <si>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</si>
  <si>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</si>
  <si>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</si>
  <si>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</si>
  <si>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</si>
  <si>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</si>
  <si>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</si>
  <si>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</si>
  <si>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</si>
  <si>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</si>
  <si>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</si>
  <si>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</si>
  <si>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</si>
  <si>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</si>
  <si>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</si>
  <si>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</si>
  <si>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</si>
  <si>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</si>
  <si>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</si>
  <si>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</si>
  <si>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</si>
  <si>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</si>
  <si>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</si>
  <si>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</si>
  <si>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</si>
  <si>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</si>
  <si>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</si>
  <si>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</si>
  <si>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</si>
  <si>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</si>
  <si>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</si>
  <si>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</si>
  <si>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</si>
  <si>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</si>
  <si>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</si>
  <si>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</si>
  <si>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</si>
  <si>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</si>
  <si>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</si>
  <si>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</si>
  <si>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</si>
  <si>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</si>
  <si>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</si>
  <si>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</si>
  <si>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</si>
  <si>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</si>
  <si>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</si>
  <si>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</si>
  <si>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</si>
  <si>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</si>
  <si>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</si>
  <si>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</si>
  <si>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</si>
  <si>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</si>
  <si>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</si>
  <si>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</si>
  <si>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</si>
  <si>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</si>
  <si>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</si>
  <si>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</si>
  <si>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</si>
  <si>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</si>
  <si>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</si>
  <si>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</si>
  <si>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</si>
  <si>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</si>
  <si>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</si>
  <si>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</si>
  <si>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</si>
  <si>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</si>
  <si>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</si>
  <si>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</si>
  <si>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</si>
  <si>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</si>
  <si>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</si>
  <si>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</si>
  <si>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</si>
  <si>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</si>
  <si>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</si>
  <si>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</si>
  <si>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</si>
  <si>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</si>
  <si>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</si>
  <si>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</si>
  <si>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</si>
  <si>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</si>
  <si>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</si>
  <si>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</si>
  <si>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</si>
  <si>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</si>
  <si>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</si>
  <si>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</si>
  <si>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</si>
  <si>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</si>
  <si>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</si>
  <si>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</si>
  <si>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</si>
  <si>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</si>
  <si>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</si>
  <si>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</si>
  <si>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</si>
  <si>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</si>
  <si>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</si>
  <si>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</si>
  <si>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</si>
  <si>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</si>
  <si>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</si>
  <si>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</si>
  <si>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</si>
  <si>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</si>
  <si>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</si>
  <si>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</si>
  <si>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</si>
  <si>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</si>
  <si>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</si>
  <si>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</si>
  <si>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</si>
  <si>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</si>
  <si>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</si>
  <si>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</si>
  <si>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</si>
  <si>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</si>
  <si>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</si>
  <si>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</si>
  <si>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</si>
  <si>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</si>
  <si>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</si>
  <si>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</si>
  <si>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</si>
  <si>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</si>
  <si>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</si>
  <si>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</si>
  <si>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</si>
  <si>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</si>
  <si>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</si>
  <si>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</si>
  <si>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</si>
  <si>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</si>
  <si>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</si>
  <si>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</si>
  <si>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</si>
  <si>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</si>
  <si>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</si>
  <si>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</si>
  <si>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</si>
  <si>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</si>
  <si>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</si>
  <si>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</si>
  <si>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</si>
  <si>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</si>
  <si>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</si>
  <si>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</si>
  <si>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</si>
  <si>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</si>
  <si>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</si>
  <si>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</si>
  <si>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</si>
  <si>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</si>
  <si>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</si>
  <si>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</si>
  <si>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</si>
  <si>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</si>
  <si>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</si>
  <si>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</si>
  <si>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</si>
  <si>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</si>
  <si>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</si>
  <si>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</si>
  <si>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</si>
  <si>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</si>
  <si>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</si>
  <si>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</si>
  <si>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</si>
  <si>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</si>
  <si>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</si>
  <si>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</si>
  <si>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</si>
  <si>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</si>
  <si>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</si>
  <si>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</si>
  <si>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</si>
  <si>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</si>
  <si>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</si>
  <si>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</si>
  <si>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</si>
  <si>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</si>
  <si>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</si>
  <si>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</si>
  <si>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</si>
  <si>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</si>
  <si>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</si>
  <si>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</si>
  <si>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</si>
  <si>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</si>
  <si>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</si>
  <si>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</si>
  <si>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</si>
  <si>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</si>
  <si>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</si>
  <si>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</si>
  <si>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</si>
  <si>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</si>
  <si>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</si>
  <si>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</si>
  <si>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</si>
  <si>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</si>
  <si>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</si>
  <si>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</si>
  <si>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</si>
  <si>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</si>
  <si>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</si>
  <si>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</si>
  <si>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</si>
  <si>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</si>
  <si>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</si>
  <si>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</si>
  <si>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</si>
  <si>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</si>
  <si>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</si>
  <si>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</si>
  <si>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</si>
  <si>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</si>
  <si>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</si>
  <si>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</si>
  <si>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</si>
  <si>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</si>
  <si>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</si>
  <si>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</si>
  <si>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</si>
  <si>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</si>
  <si>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</si>
  <si>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</si>
  <si>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</si>
  <si>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</si>
  <si>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</si>
  <si>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</si>
  <si>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</si>
  <si>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</si>
  <si>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</si>
  <si>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</si>
  <si>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</si>
  <si>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</si>
  <si>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</si>
  <si>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</si>
  <si>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</si>
  <si>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</si>
  <si>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</si>
  <si>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</si>
  <si>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</si>
  <si>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</si>
  <si>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</si>
  <si>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</si>
  <si>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</si>
  <si>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</si>
  <si>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</si>
  <si>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</si>
  <si>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</si>
  <si>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</si>
  <si>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</si>
  <si>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</si>
  <si>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</si>
  <si>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</si>
  <si>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</si>
  <si>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</si>
  <si>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</si>
  <si>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</si>
  <si>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</si>
  <si>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</si>
  <si>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</si>
  <si>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</si>
  <si>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</si>
  <si>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</si>
  <si>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</si>
  <si>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</si>
  <si>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</si>
  <si>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</si>
  <si>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</si>
  <si>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</si>
  <si>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</si>
  <si>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</si>
  <si>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</si>
  <si>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</si>
  <si>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</si>
  <si>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</si>
  <si>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</si>
  <si>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</si>
  <si>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</si>
  <si>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</si>
  <si>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</si>
  <si>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</si>
  <si>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</si>
  <si>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</si>
  <si>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</si>
  <si>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</si>
  <si>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</si>
  <si>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</si>
  <si>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</si>
  <si>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</si>
  <si>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</si>
  <si>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</si>
  <si>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</si>
  <si>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</si>
  <si>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</si>
  <si>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</si>
  <si>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</si>
  <si>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</si>
  <si>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</si>
  <si>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</si>
  <si>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</si>
  <si>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</si>
  <si>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</si>
  <si>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</si>
  <si>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</si>
  <si>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</si>
  <si>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</si>
  <si>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</si>
  <si>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</si>
  <si>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</si>
  <si>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</si>
  <si>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</si>
  <si>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</si>
  <si>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</si>
  <si>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</si>
  <si>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</si>
  <si>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</si>
  <si>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</si>
  <si>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</si>
  <si>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</si>
  <si>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</si>
  <si>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</si>
  <si>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</si>
  <si>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</si>
  <si>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</si>
  <si>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</si>
  <si>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</si>
  <si>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</si>
  <si>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</si>
  <si>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</si>
  <si>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</si>
  <si>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</si>
  <si>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</si>
  <si>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</si>
  <si>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</si>
  <si>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</si>
  <si>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</si>
  <si>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</si>
  <si>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</si>
  <si>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</si>
  <si>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</si>
  <si>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</si>
  <si>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</si>
  <si>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</si>
  <si>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</si>
  <si>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</si>
  <si>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</si>
  <si>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</si>
  <si>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</si>
  <si>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</si>
  <si>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</si>
  <si>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</si>
  <si>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</si>
  <si>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</si>
  <si>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</si>
  <si>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</si>
  <si>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</si>
  <si>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</si>
  <si>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</si>
  <si>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</si>
  <si>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</si>
  <si>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</si>
  <si>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</si>
  <si>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</si>
  <si>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</si>
  <si>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</si>
  <si>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</si>
  <si>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</si>
  <si>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</si>
  <si>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</si>
  <si>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</si>
  <si>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</si>
  <si>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</si>
  <si>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</si>
  <si>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</si>
  <si>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</si>
  <si>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</si>
  <si>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</si>
  <si>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</si>
  <si>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</si>
  <si>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</si>
  <si>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</si>
  <si>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</si>
  <si>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</si>
  <si>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</si>
  <si>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</si>
  <si>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</si>
  <si>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</si>
  <si>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</si>
  <si>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</si>
  <si>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</si>
  <si>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</si>
  <si>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</si>
  <si>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</si>
  <si>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</si>
  <si>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</si>
  <si>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</si>
  <si>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</si>
  <si>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</si>
  <si>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</si>
  <si>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</si>
  <si>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</si>
  <si>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</si>
  <si>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</si>
  <si>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</si>
  <si>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</si>
  <si>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</si>
  <si>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</si>
  <si>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</si>
  <si>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</si>
  <si>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</si>
  <si>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</si>
  <si>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</si>
  <si>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</si>
  <si>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</si>
  <si>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</si>
  <si>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</si>
  <si>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</si>
  <si>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</si>
  <si>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</si>
  <si>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</si>
  <si>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</si>
  <si>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</si>
  <si>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</si>
  <si>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</si>
  <si>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</si>
  <si>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</si>
  <si>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</si>
  <si>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</si>
  <si>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</si>
  <si>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</si>
  <si>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</si>
  <si>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</si>
  <si>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</si>
  <si>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</si>
  <si>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</si>
  <si>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</si>
  <si>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</si>
  <si>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</si>
  <si>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</si>
  <si>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</si>
  <si>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</si>
  <si>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</si>
  <si>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</si>
  <si>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</si>
  <si>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</si>
  <si>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</si>
  <si>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</si>
  <si>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</si>
  <si>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</si>
  <si>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</si>
  <si>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</si>
  <si>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</si>
  <si>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</si>
  <si>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</si>
  <si>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</si>
  <si>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</si>
  <si>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</si>
  <si>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</si>
  <si>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</si>
  <si>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</si>
  <si>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</si>
  <si>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</si>
  <si>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</si>
  <si>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</si>
  <si>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</si>
  <si>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</si>
  <si>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</si>
  <si>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</si>
  <si>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</si>
  <si>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</si>
  <si>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</si>
  <si>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</si>
  <si>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</si>
  <si>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</si>
  <si>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</si>
  <si>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</si>
  <si>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</si>
  <si>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</si>
  <si>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</si>
  <si>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</si>
  <si>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</si>
  <si>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</si>
  <si>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</si>
  <si>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</si>
  <si>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</si>
  <si>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</si>
  <si>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</si>
  <si>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</si>
  <si>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</si>
  <si>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</si>
  <si>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</si>
  <si>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</si>
  <si>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</si>
  <si>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</si>
  <si>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</si>
  <si>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</si>
  <si>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</si>
  <si>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</si>
  <si>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</si>
  <si>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</si>
  <si>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</si>
  <si>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</si>
  <si>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</si>
  <si>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</si>
  <si>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</si>
  <si>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</si>
  <si>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</si>
  <si>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</si>
  <si>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</si>
  <si>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</si>
  <si>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</si>
  <si>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</si>
  <si>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</si>
  <si>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</si>
  <si>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</si>
  <si>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</si>
  <si>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</si>
  <si>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</si>
  <si>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</si>
  <si>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</si>
  <si>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</si>
  <si>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</si>
  <si>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</si>
  <si>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</si>
  <si>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</si>
  <si>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</si>
  <si>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</si>
  <si>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</si>
  <si>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</si>
  <si>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</si>
  <si>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</si>
  <si>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</si>
  <si>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</si>
  <si>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</si>
  <si>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</si>
  <si>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</si>
  <si>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</si>
  <si>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</si>
  <si>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</si>
  <si>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</si>
  <si>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</si>
  <si>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</si>
  <si>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</si>
  <si>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</si>
  <si>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</si>
  <si>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</si>
  <si>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</si>
  <si>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</si>
  <si>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</si>
  <si>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</si>
  <si>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</si>
  <si>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</si>
  <si>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</si>
  <si>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</si>
  <si>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</si>
  <si>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</si>
  <si>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</si>
  <si>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</si>
  <si>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</si>
  <si>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</si>
  <si>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</si>
  <si>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</si>
  <si>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</si>
  <si>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</si>
  <si>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</si>
  <si>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</si>
  <si>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</si>
  <si>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</si>
  <si>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</si>
  <si>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</si>
  <si>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</si>
  <si>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</si>
  <si>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</si>
  <si>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</si>
  <si>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</si>
  <si>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</si>
  <si>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</si>
  <si>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</si>
  <si>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</si>
  <si>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</si>
  <si>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</si>
  <si>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</si>
  <si>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</si>
  <si>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</si>
  <si>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</si>
  <si>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</si>
  <si>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</si>
  <si>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</si>
  <si>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</si>
  <si>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</si>
  <si>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</si>
  <si>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</si>
  <si>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</si>
  <si>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</si>
  <si>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</si>
  <si>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</si>
  <si>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</si>
  <si>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</si>
  <si>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</si>
  <si>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</si>
  <si>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</si>
  <si>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</si>
  <si>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</si>
  <si>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</si>
  <si>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</si>
  <si>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</si>
  <si>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</si>
  <si>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</si>
  <si>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</si>
  <si>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</si>
  <si>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</si>
  <si>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</si>
  <si>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</si>
  <si>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</si>
  <si>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</si>
  <si>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</si>
  <si>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</si>
  <si>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</si>
  <si>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</si>
  <si>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</si>
  <si>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</si>
  <si>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</si>
  <si>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</si>
  <si>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</si>
  <si>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</si>
  <si>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</si>
  <si>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</si>
  <si>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</si>
  <si>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</si>
  <si>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</si>
  <si>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</si>
  <si>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</si>
  <si>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</si>
  <si>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</si>
  <si>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</si>
  <si>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</si>
  <si>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</si>
  <si>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</si>
  <si>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</si>
  <si>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</si>
  <si>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</si>
  <si>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</si>
  <si>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</si>
  <si>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</si>
  <si>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</si>
  <si>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</si>
  <si>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</si>
  <si>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</si>
  <si>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</si>
  <si>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</si>
  <si>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</si>
  <si>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</si>
  <si>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</si>
  <si>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</si>
  <si>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</si>
  <si>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</si>
  <si>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</si>
  <si>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</si>
  <si>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</si>
  <si>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</si>
  <si>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</si>
  <si>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</si>
  <si>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</si>
  <si>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</si>
  <si>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</si>
  <si>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</si>
  <si>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</si>
  <si>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</si>
  <si>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</si>
  <si>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</si>
  <si>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</si>
  <si>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</si>
  <si>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</si>
  <si>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</si>
  <si>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</si>
  <si>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</si>
  <si>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</si>
  <si>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</si>
  <si>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</si>
  <si>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</si>
  <si>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</si>
  <si>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</si>
  <si>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</si>
  <si>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</si>
  <si>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</si>
  <si>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</si>
  <si>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</si>
  <si>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</si>
  <si>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</si>
  <si>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</si>
  <si>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</si>
  <si>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</si>
  <si>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</si>
  <si>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</si>
  <si>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</si>
  <si>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</si>
  <si>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</si>
  <si>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</si>
  <si>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</si>
  <si>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</si>
  <si>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</si>
  <si>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</si>
  <si>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</si>
  <si>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</si>
  <si>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</si>
  <si>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</si>
  <si>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</si>
  <si>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</si>
  <si>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</si>
  <si>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</si>
  <si>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</si>
  <si>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</si>
  <si>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</si>
  <si>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</si>
  <si>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</si>
  <si>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</si>
  <si>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</si>
  <si>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</si>
  <si>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</si>
  <si>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</si>
  <si>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</si>
  <si>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</si>
  <si>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</si>
  <si>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</si>
  <si>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</si>
  <si>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</si>
  <si>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</si>
  <si>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</si>
  <si>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</si>
  <si>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</si>
  <si>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</si>
  <si>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</si>
  <si>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</si>
  <si>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</si>
  <si>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</si>
  <si>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</si>
  <si>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</si>
  <si>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</si>
  <si>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</si>
  <si>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</si>
  <si>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</si>
  <si>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</si>
  <si>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</si>
  <si>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</si>
  <si>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</si>
  <si>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</si>
  <si>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</si>
  <si>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</si>
  <si>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</si>
  <si>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</si>
  <si>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</si>
  <si>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</si>
  <si>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</si>
  <si>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</si>
  <si>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</si>
  <si>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</si>
  <si>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</si>
  <si>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</si>
  <si>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</si>
  <si>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</si>
  <si>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</si>
  <si>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</si>
  <si>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</si>
  <si>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</si>
  <si>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</si>
  <si>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</si>
  <si>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</si>
  <si>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</si>
  <si>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</si>
  <si>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</si>
  <si>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</si>
  <si>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</si>
  <si>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</si>
  <si>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</si>
  <si>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</si>
  <si>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</si>
  <si>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</si>
  <si>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</si>
  <si>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</si>
  <si>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</si>
  <si>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</si>
  <si>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</si>
  <si>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</si>
  <si>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</si>
  <si>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</si>
  <si>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</si>
  <si>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</si>
  <si>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</si>
  <si>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</si>
  <si>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</si>
  <si>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</si>
  <si>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</si>
  <si>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</si>
  <si>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</si>
  <si>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</si>
  <si>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</si>
  <si>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</si>
  <si>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</si>
  <si>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</si>
  <si>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</si>
  <si>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</si>
  <si>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</si>
  <si>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</si>
  <si>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</si>
  <si>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</si>
  <si>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</si>
  <si>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</si>
  <si>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</si>
  <si>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</si>
  <si>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</si>
  <si>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</si>
  <si>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</si>
  <si>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</si>
  <si>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</si>
  <si>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</si>
  <si>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</si>
  <si>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</si>
  <si>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</si>
  <si>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</si>
  <si>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</si>
  <si>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</si>
  <si>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</si>
  <si>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</si>
  <si>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</si>
  <si>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</si>
  <si>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</si>
  <si>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</si>
  <si>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</si>
  <si>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</si>
  <si>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</si>
  <si>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</si>
  <si>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</si>
  <si>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</si>
  <si>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</si>
  <si>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</si>
  <si>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</si>
  <si>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</si>
  <si>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</si>
  <si>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</si>
  <si>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</si>
  <si>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</si>
  <si>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</si>
  <si>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</si>
  <si>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</si>
  <si>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</si>
  <si>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</si>
  <si>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</si>
  <si>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</si>
  <si>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</si>
  <si>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</si>
  <si>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</si>
  <si>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</si>
  <si>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</si>
  <si>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</si>
  <si>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</si>
  <si>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</si>
  <si>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</si>
  <si>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</si>
  <si>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</si>
  <si>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</si>
  <si>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</si>
  <si>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</si>
  <si>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</si>
  <si>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</si>
  <si>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</si>
  <si>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</si>
  <si>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</si>
  <si>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</si>
  <si>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</si>
  <si>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</si>
  <si>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</si>
  <si>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</si>
  <si>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</si>
  <si>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</si>
  <si>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</si>
  <si>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</si>
  <si>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</si>
  <si>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</si>
  <si>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</si>
  <si>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</si>
  <si>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</si>
  <si>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</si>
  <si>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</si>
  <si>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</si>
  <si>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</si>
  <si>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</si>
  <si>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</si>
  <si>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</si>
  <si>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</si>
  <si>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</si>
  <si>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</si>
  <si>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</si>
  <si>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</si>
  <si>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</si>
  <si>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</si>
  <si>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</si>
  <si>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</si>
  <si>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</si>
  <si>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</si>
  <si>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</si>
  <si>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</si>
  <si>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</si>
  <si>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</si>
  <si>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</si>
  <si>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</si>
  <si>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</si>
  <si>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</si>
  <si>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</si>
  <si>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</si>
  <si>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</si>
  <si>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</si>
  <si>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</si>
  <si>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</si>
  <si>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</si>
  <si>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</si>
  <si>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</si>
  <si>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</si>
  <si>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</si>
  <si>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</si>
  <si>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</si>
  <si>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</si>
  <si>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</si>
  <si>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</si>
  <si>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</si>
  <si>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</si>
  <si>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</si>
  <si>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</si>
  <si>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</si>
  <si>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</si>
  <si>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</si>
  <si>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</si>
  <si>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</si>
  <si>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</si>
  <si>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</si>
  <si>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</si>
  <si>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</si>
  <si>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</si>
  <si>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</si>
  <si>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</si>
  <si>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</si>
  <si>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</si>
  <si>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</si>
  <si>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</si>
  <si>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</si>
  <si>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</si>
  <si>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</si>
  <si>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</si>
  <si>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</si>
  <si>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</si>
  <si>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</si>
  <si>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</si>
  <si>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</si>
  <si>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</si>
  <si>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</si>
  <si>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</si>
  <si>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</si>
  <si>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</si>
  <si>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</si>
  <si>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</si>
  <si>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</si>
  <si>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</si>
  <si>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</si>
  <si>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</si>
  <si>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</si>
  <si>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</si>
  <si>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</si>
  <si>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</si>
  <si>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</si>
  <si>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</si>
  <si>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</si>
  <si>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</si>
  <si>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</si>
  <si>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</si>
  <si>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</si>
  <si>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</si>
  <si>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</si>
  <si>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</si>
  <si>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</si>
  <si>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</si>
  <si>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</si>
  <si>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</si>
  <si>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</si>
  <si>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</si>
  <si>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</si>
  <si>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</si>
  <si>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</si>
  <si>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</si>
  <si>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</si>
  <si>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</si>
  <si>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</si>
  <si>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</si>
  <si>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</si>
  <si>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</si>
  <si>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</si>
  <si>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</si>
  <si>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</si>
  <si>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</si>
  <si>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</si>
  <si>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</si>
  <si>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</si>
  <si>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</si>
  <si>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</si>
  <si>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</si>
  <si>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</si>
  <si>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</si>
  <si>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</si>
  <si>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</si>
  <si>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</si>
  <si>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</si>
  <si>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</si>
  <si>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</si>
  <si>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</si>
  <si>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</si>
  <si>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</si>
  <si>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</si>
  <si>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</si>
  <si>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</si>
  <si>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</si>
  <si>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</si>
  <si>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</si>
  <si>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</si>
  <si>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</si>
  <si>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</si>
  <si>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</si>
  <si>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</si>
  <si>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</si>
  <si>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</si>
  <si>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</si>
  <si>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</si>
  <si>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</si>
  <si>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</si>
  <si>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</si>
  <si>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</si>
  <si>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</si>
  <si>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</si>
  <si>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</si>
  <si>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</si>
  <si>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</si>
  <si>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</si>
  <si>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</si>
  <si>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</si>
  <si>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</si>
  <si>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</si>
  <si>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</si>
  <si>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</si>
  <si>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</si>
  <si>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</si>
  <si>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</si>
  <si>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</si>
  <si>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</si>
  <si>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</si>
  <si>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</si>
  <si>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</si>
  <si>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</si>
  <si>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</si>
  <si>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</si>
  <si>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</si>
  <si>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</si>
  <si>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</si>
  <si>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</si>
  <si>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</si>
  <si>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</si>
  <si>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</si>
  <si>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</si>
  <si>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</si>
  <si>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</si>
  <si>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</si>
  <si>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</si>
  <si>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</si>
  <si>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</si>
  <si>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</si>
  <si>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</si>
  <si>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</si>
  <si>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</si>
  <si>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</si>
  <si>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</si>
  <si>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</si>
  <si>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</si>
  <si>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</si>
  <si>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</si>
  <si>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</si>
  <si>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</si>
  <si>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</si>
  <si>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</si>
  <si>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</si>
  <si>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</si>
  <si>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</si>
  <si>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</si>
  <si>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</si>
  <si>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</si>
  <si>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</si>
  <si>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</si>
  <si>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</si>
  <si>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</si>
  <si>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</si>
  <si>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</si>
  <si>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</si>
  <si>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</si>
  <si>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</si>
  <si>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</si>
  <si>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</si>
  <si>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</si>
  <si>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</si>
  <si>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</si>
  <si>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</si>
  <si>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</si>
  <si>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</si>
  <si>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</si>
  <si>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</si>
  <si>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</si>
  <si>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</si>
  <si>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</si>
  <si>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</si>
  <si>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</si>
  <si>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</si>
  <si>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</si>
  <si>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</si>
  <si>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</si>
  <si>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</si>
  <si>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</si>
  <si>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</si>
  <si>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</si>
  <si>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</si>
  <si>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</si>
  <si>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</si>
  <si>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</si>
  <si>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</si>
  <si>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</si>
  <si>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</si>
  <si>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</si>
  <si>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</si>
  <si>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</si>
  <si>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</si>
  <si>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</si>
  <si>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</si>
  <si>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</si>
  <si>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</si>
  <si>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</si>
  <si>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</si>
  <si>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</si>
  <si>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</si>
  <si>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</si>
  <si>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</si>
  <si>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</si>
  <si>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</si>
  <si>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</si>
  <si>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</si>
  <si>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</si>
  <si>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</si>
  <si>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</si>
  <si>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</si>
  <si>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</si>
  <si>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</si>
  <si>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</si>
  <si>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</si>
  <si>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</si>
  <si>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</si>
  <si>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</si>
  <si>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</si>
  <si>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</si>
  <si>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</si>
  <si>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</si>
  <si>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</si>
  <si>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</si>
  <si>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</si>
  <si>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</si>
  <si>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</si>
  <si>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</si>
  <si>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</si>
  <si>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</si>
  <si>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</si>
  <si>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</si>
  <si>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</si>
  <si>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</si>
  <si>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</si>
  <si>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</si>
  <si>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</si>
  <si>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</si>
  <si>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</si>
  <si>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</si>
  <si>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</si>
  <si>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</si>
  <si>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</si>
  <si>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</si>
  <si>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</si>
  <si>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</si>
  <si>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</si>
  <si>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</si>
  <si>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</si>
  <si>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</si>
  <si>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</si>
  <si>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</si>
  <si>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</si>
  <si>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</si>
  <si>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</si>
  <si>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</si>
  <si>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</si>
  <si>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</si>
  <si>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</si>
  <si>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</si>
  <si>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</si>
  <si>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</si>
  <si>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</si>
  <si>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</si>
  <si>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</si>
  <si>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</si>
  <si>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</si>
  <si>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</si>
  <si>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</si>
  <si>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</si>
  <si>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</si>
  <si>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</si>
  <si>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</si>
  <si>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</si>
  <si>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</si>
  <si>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</si>
  <si>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</si>
  <si>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</si>
  <si>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</si>
  <si>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</si>
  <si>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</si>
  <si>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</si>
  <si>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</si>
  <si>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</si>
  <si>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</si>
  <si>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</si>
  <si>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</si>
  <si>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</si>
  <si>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</si>
  <si>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</si>
  <si>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</si>
  <si>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</si>
  <si>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</si>
  <si>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</si>
  <si>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</si>
  <si>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</si>
  <si>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</si>
  <si>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</si>
  <si>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</si>
  <si>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</si>
  <si>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</si>
  <si>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</si>
  <si>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</si>
  <si>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</si>
  <si>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</si>
  <si>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</si>
  <si>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</si>
  <si>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</si>
  <si>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</si>
  <si>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</si>
  <si>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</si>
  <si>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</si>
  <si>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</si>
  <si>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</si>
  <si>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</si>
  <si>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</si>
  <si>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</si>
  <si>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</si>
  <si>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</si>
  <si>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</si>
  <si>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</si>
  <si>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</si>
  <si>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</si>
  <si>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</si>
  <si>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</si>
  <si>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</si>
  <si>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</si>
  <si>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</si>
  <si>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</si>
  <si>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</si>
  <si>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</si>
  <si>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</si>
  <si>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</si>
  <si>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</si>
  <si>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</si>
  <si>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</si>
  <si>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</si>
  <si>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</si>
  <si>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</si>
  <si>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</si>
  <si>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</si>
  <si>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</si>
  <si>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</si>
  <si>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</si>
  <si>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</si>
  <si>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</si>
  <si>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</si>
  <si>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</si>
  <si>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</si>
  <si>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</si>
  <si>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</si>
  <si>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</si>
  <si>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</si>
  <si>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</si>
  <si>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</si>
  <si>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</si>
  <si>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</si>
  <si>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</si>
  <si>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</si>
  <si>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</si>
  <si>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</si>
  <si>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</si>
  <si>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</si>
  <si>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</si>
  <si>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</si>
  <si>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</si>
  <si>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</si>
  <si>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</si>
  <si>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</si>
  <si>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</si>
  <si>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</si>
  <si>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</si>
  <si>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</si>
  <si>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</si>
  <si>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</si>
  <si>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</si>
  <si>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</si>
  <si>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</si>
  <si>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</si>
  <si>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</si>
  <si>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</si>
  <si>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</si>
  <si>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</si>
  <si>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</si>
  <si>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</si>
  <si>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</si>
  <si>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</si>
  <si>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</si>
  <si>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</si>
  <si>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</si>
  <si>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</si>
  <si>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</si>
  <si>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</si>
  <si>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</si>
  <si>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</si>
  <si>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</si>
  <si>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</si>
  <si>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</si>
  <si>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</si>
  <si>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</si>
  <si>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</si>
  <si>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</si>
  <si>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</si>
  <si>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</si>
  <si>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</si>
  <si>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</si>
  <si>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</si>
  <si>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</si>
  <si>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</si>
  <si>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</si>
  <si>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</si>
  <si>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</si>
  <si>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</si>
  <si>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</si>
  <si>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</si>
  <si>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</si>
  <si>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</si>
  <si>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</si>
  <si>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</si>
  <si>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</si>
  <si>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</si>
  <si>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</si>
  <si>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</si>
  <si>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</si>
  <si>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</si>
  <si>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</si>
  <si>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</si>
  <si>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</si>
  <si>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</si>
  <si>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</si>
  <si>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</si>
  <si>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</si>
  <si>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</si>
  <si>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</si>
  <si>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</si>
  <si>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</si>
  <si>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</si>
  <si>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</si>
  <si>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</si>
  <si>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</si>
  <si>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</si>
  <si>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</si>
  <si>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</si>
  <si>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</si>
  <si>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</si>
  <si>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</si>
  <si>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</si>
  <si>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</si>
  <si>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</si>
  <si>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</si>
  <si>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</si>
  <si>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</si>
  <si>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</si>
  <si>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</si>
  <si>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</si>
  <si>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</si>
  <si>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</si>
  <si>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</si>
  <si>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</si>
  <si>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</si>
  <si>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</si>
  <si>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</si>
  <si>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</si>
  <si>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</si>
  <si>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</si>
  <si>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</si>
  <si>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</si>
  <si>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</si>
  <si>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</si>
  <si>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</si>
  <si>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</si>
  <si>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</si>
  <si>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</si>
  <si>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</si>
  <si>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</si>
  <si>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</si>
  <si>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</si>
  <si>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</si>
  <si>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</si>
  <si>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</si>
  <si>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</si>
  <si>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</si>
  <si>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</si>
  <si>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</si>
  <si>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</si>
  <si>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</si>
  <si>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</si>
  <si>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</si>
  <si>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</si>
  <si>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</si>
  <si>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</si>
  <si>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</si>
  <si>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</si>
  <si>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</si>
  <si>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</si>
  <si>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</si>
  <si>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</si>
  <si>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</si>
  <si>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</si>
  <si>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</si>
  <si>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</si>
  <si>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</si>
  <si>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</si>
  <si>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</si>
  <si>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</si>
  <si>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</si>
  <si>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</si>
  <si>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</si>
  <si>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</si>
  <si>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</si>
  <si>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</si>
  <si>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</si>
  <si>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</si>
  <si>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</si>
  <si>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</si>
  <si>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</si>
  <si>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</si>
  <si>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</si>
  <si>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</si>
  <si>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</si>
  <si>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</si>
  <si>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</si>
  <si>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</si>
  <si>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</si>
  <si>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</si>
  <si>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</si>
  <si>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</si>
  <si>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</si>
  <si>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</si>
  <si>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</si>
  <si>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</si>
  <si>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</si>
  <si>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</si>
  <si>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</si>
  <si>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</si>
  <si>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</si>
  <si>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</si>
  <si>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</si>
  <si>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</si>
  <si>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</si>
  <si>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</si>
  <si>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</si>
  <si>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</si>
  <si>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</si>
  <si>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</si>
  <si>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</si>
  <si>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</si>
  <si>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</si>
  <si>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</si>
  <si>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</si>
  <si>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</si>
  <si>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</si>
  <si>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</si>
  <si>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</si>
  <si>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</si>
  <si>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</si>
  <si>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</si>
  <si>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</si>
  <si>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</si>
  <si>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</si>
  <si>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</si>
  <si>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</si>
  <si>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</si>
  <si>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</si>
  <si>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</si>
  <si>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</si>
  <si>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</si>
  <si>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</si>
  <si>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</si>
  <si>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</si>
  <si>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</si>
  <si>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</si>
  <si>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</si>
  <si>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</si>
  <si>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</si>
  <si>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</si>
  <si>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</si>
  <si>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</si>
  <si>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</si>
  <si>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</si>
  <si>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</si>
  <si>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</si>
  <si>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</si>
  <si>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</si>
  <si>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</si>
  <si>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</si>
  <si>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</si>
  <si>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</si>
  <si>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</si>
  <si>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</si>
  <si>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</si>
  <si>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</si>
  <si>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</si>
  <si>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</si>
  <si>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</si>
  <si>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</si>
  <si>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</si>
  <si>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</si>
  <si>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</si>
  <si>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</si>
  <si>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</si>
  <si>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</si>
  <si>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</si>
  <si>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</si>
  <si>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</si>
  <si>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</si>
  <si>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</si>
  <si>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</si>
  <si>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</si>
  <si>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</si>
  <si>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</si>
  <si>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</si>
  <si>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</si>
  <si>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</si>
  <si>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</si>
  <si>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</si>
  <si>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</si>
  <si>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</si>
  <si>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</si>
  <si>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</si>
  <si>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</si>
  <si>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</si>
  <si>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</si>
  <si>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</si>
  <si>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</si>
  <si>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</si>
  <si>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</si>
  <si>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</si>
  <si>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</si>
  <si>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</si>
  <si>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</si>
  <si>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</si>
  <si>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</si>
  <si>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</si>
  <si>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</si>
  <si>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</si>
  <si>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</si>
  <si>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</si>
  <si>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</si>
  <si>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</si>
  <si>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</si>
  <si>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</si>
  <si>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</si>
  <si>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</si>
  <si>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</si>
  <si>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</si>
  <si>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</si>
  <si>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</si>
  <si>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</si>
  <si>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</si>
  <si>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</si>
  <si>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</si>
  <si>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</si>
  <si>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</si>
  <si>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</si>
  <si>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</si>
  <si>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</si>
  <si>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</si>
  <si>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</si>
  <si>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</si>
  <si>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</si>
  <si>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</si>
  <si>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</si>
  <si>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</si>
  <si>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</si>
  <si>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</si>
  <si>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</si>
  <si>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</si>
  <si>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</si>
  <si>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</si>
  <si>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</si>
  <si>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</si>
  <si>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</si>
  <si>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</si>
  <si>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</si>
  <si>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</si>
  <si>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</si>
  <si>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</si>
  <si>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</si>
  <si>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</si>
  <si>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</si>
  <si>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</si>
  <si>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</si>
  <si>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</si>
  <si>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</si>
  <si>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</si>
  <si>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</si>
  <si>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</si>
  <si>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</si>
  <si>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</si>
  <si>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</si>
  <si>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</si>
  <si>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</si>
  <si>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</si>
  <si>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</si>
  <si>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</si>
  <si>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</si>
  <si>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</si>
  <si>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</si>
  <si>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</si>
  <si>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</si>
  <si>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</si>
  <si>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</si>
  <si>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</si>
  <si>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</si>
  <si>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</si>
  <si>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</si>
  <si>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</si>
  <si>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</si>
  <si>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</si>
  <si>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</si>
  <si>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</si>
  <si>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</si>
  <si>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</si>
  <si>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</si>
  <si>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</si>
  <si>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</si>
  <si>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</si>
  <si>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</si>
  <si>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</si>
  <si>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</si>
  <si>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</si>
  <si>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</si>
  <si>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</si>
  <si>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</si>
  <si>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</si>
  <si>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</si>
  <si>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</si>
  <si>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</si>
  <si>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</si>
  <si>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</si>
  <si>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</si>
  <si>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</si>
  <si>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</si>
  <si>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</si>
  <si>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</si>
  <si>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</si>
  <si>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</si>
  <si>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</si>
  <si>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</si>
  <si>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</si>
  <si>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</si>
  <si>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</si>
  <si>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</si>
  <si>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</si>
  <si>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</si>
  <si>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</si>
  <si>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</si>
  <si>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</si>
  <si>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</si>
  <si>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</si>
  <si>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</si>
  <si>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</si>
  <si>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</si>
  <si>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</si>
  <si>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</si>
  <si>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</si>
  <si>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</si>
  <si>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</si>
  <si>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</si>
  <si>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</si>
  <si>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</si>
  <si>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</si>
  <si>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</si>
  <si>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</si>
  <si>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</si>
  <si>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</si>
  <si>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</si>
  <si>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</si>
  <si>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</si>
  <si>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</si>
  <si>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</si>
  <si>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</si>
  <si>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</si>
  <si>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</si>
  <si>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</si>
  <si>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</si>
  <si>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</si>
  <si>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</si>
  <si>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</si>
  <si>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</si>
  <si>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</si>
  <si>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</si>
  <si>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</si>
  <si>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</si>
  <si>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</si>
  <si>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</si>
  <si>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</si>
  <si>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</si>
  <si>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</si>
  <si>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</si>
  <si>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</si>
  <si>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</si>
  <si>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</si>
  <si>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</si>
  <si>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</si>
  <si>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</si>
  <si>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</si>
  <si>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</si>
  <si>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</si>
  <si>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</si>
  <si>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</si>
  <si>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</si>
  <si>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</si>
  <si>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</si>
  <si>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</si>
  <si>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</si>
  <si>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</si>
  <si>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</si>
  <si>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</si>
  <si>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</si>
  <si>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</si>
  <si>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</si>
  <si>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</si>
  <si>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</si>
  <si>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</si>
  <si>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</si>
  <si>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</si>
  <si>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</si>
  <si>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</si>
  <si>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</si>
  <si>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</si>
  <si>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</si>
  <si>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</si>
  <si>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</si>
  <si>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</si>
  <si>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</si>
  <si>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</si>
  <si>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</si>
  <si>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</si>
  <si>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</si>
  <si>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</si>
  <si>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</si>
  <si>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</si>
  <si>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</si>
  <si>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</si>
  <si>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</si>
  <si>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</si>
  <si>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</si>
  <si>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</si>
  <si>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</si>
  <si>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</si>
  <si>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</si>
  <si>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</si>
  <si>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</si>
  <si>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</si>
  <si>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</si>
  <si>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</si>
  <si>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</si>
  <si>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</si>
  <si>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</si>
  <si>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</si>
  <si>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</si>
  <si>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</si>
  <si>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</si>
  <si>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</si>
  <si>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</si>
  <si>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</si>
  <si>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</si>
  <si>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</si>
  <si>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</si>
  <si>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</si>
  <si>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</si>
  <si>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</si>
  <si>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</si>
  <si>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</si>
  <si>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</si>
  <si>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</si>
  <si>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</si>
  <si>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</si>
  <si>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</si>
  <si>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</si>
  <si>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</si>
  <si>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</si>
  <si>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</si>
  <si>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</si>
  <si>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</si>
  <si>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</si>
  <si>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</si>
  <si>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</si>
  <si>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</si>
  <si>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</si>
  <si>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</si>
  <si>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</si>
  <si>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</si>
  <si>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</si>
  <si>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</si>
  <si>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</si>
  <si>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</si>
  <si>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</si>
  <si>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</si>
  <si>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</si>
  <si>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</si>
  <si>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</si>
  <si>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</si>
  <si>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</si>
  <si>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</si>
  <si>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</si>
  <si>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</si>
  <si>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</si>
  <si>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</si>
  <si>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</si>
  <si>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</si>
  <si>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</si>
  <si>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</si>
  <si>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</si>
  <si>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</si>
  <si>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</si>
  <si>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</si>
  <si>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</si>
  <si>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</si>
  <si>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</si>
  <si>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</si>
  <si>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</si>
  <si>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</si>
  <si>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</si>
  <si>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</si>
  <si>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</si>
  <si>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</si>
  <si>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</si>
  <si>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</si>
  <si>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</si>
  <si>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</si>
  <si>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</si>
  <si>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</si>
  <si>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</si>
  <si>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</si>
  <si>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</si>
  <si>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</si>
  <si>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</si>
  <si>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</si>
  <si>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</si>
  <si>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</si>
  <si>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</si>
  <si>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</si>
  <si>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</si>
  <si>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</si>
  <si>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</si>
  <si>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</si>
  <si>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</si>
  <si>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</si>
  <si>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</si>
  <si>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</si>
  <si>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</si>
  <si>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</si>
  <si>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</si>
  <si>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</si>
  <si>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</si>
  <si>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</si>
  <si>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</si>
  <si>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</si>
  <si>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</si>
  <si>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</si>
  <si>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</si>
  <si>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</si>
  <si>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</si>
  <si>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</si>
  <si>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</si>
  <si>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</si>
  <si>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</si>
  <si>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</si>
  <si>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</si>
  <si>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</si>
  <si>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</si>
  <si>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</si>
  <si>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</si>
  <si>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</si>
  <si>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</si>
  <si>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</si>
  <si>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</si>
  <si>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</si>
  <si>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</si>
  <si>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</si>
  <si>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</si>
  <si>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</si>
  <si>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</si>
  <si>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</si>
  <si>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</si>
  <si>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</si>
  <si>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</si>
  <si>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</si>
  <si>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</si>
  <si>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</si>
  <si>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</si>
  <si>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</si>
  <si>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</si>
  <si>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</si>
  <si>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</si>
  <si>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</si>
  <si>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</si>
  <si>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</si>
  <si>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</si>
  <si>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</si>
  <si>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</si>
  <si>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</si>
  <si>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</si>
  <si>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</si>
  <si>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</si>
  <si>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</si>
  <si>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</si>
  <si>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</si>
  <si>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</si>
  <si>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</si>
  <si>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</si>
  <si>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</si>
  <si>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</si>
  <si>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</si>
  <si>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</si>
  <si>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</si>
  <si>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</si>
  <si>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</si>
  <si>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</si>
  <si>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</si>
  <si>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</si>
  <si>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</si>
  <si>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</si>
  <si>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</si>
  <si>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</si>
  <si>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</si>
  <si>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</si>
  <si>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</si>
  <si>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</si>
  <si>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</si>
  <si>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</si>
  <si>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</si>
  <si>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</si>
  <si>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</si>
  <si>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</si>
  <si>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</si>
  <si>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</si>
  <si>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</si>
  <si>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</si>
  <si>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</si>
  <si>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</si>
  <si>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</si>
  <si>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</si>
  <si>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</si>
  <si>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</si>
  <si>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</si>
  <si>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</si>
  <si>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</si>
  <si>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</si>
  <si>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</si>
  <si>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</si>
  <si>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</si>
  <si>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</si>
  <si>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</si>
  <si>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</si>
  <si>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</si>
  <si>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</si>
  <si>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</si>
  <si>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</si>
  <si>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</si>
  <si>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</si>
  <si>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</si>
  <si>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</si>
  <si>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</si>
  <si>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</si>
  <si>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</si>
  <si>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</si>
  <si>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</si>
  <si>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</si>
  <si>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</si>
  <si>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</si>
  <si>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</si>
  <si>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</si>
  <si>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</si>
  <si>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</si>
  <si>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</si>
  <si>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</si>
  <si>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</si>
  <si>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</si>
  <si>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</si>
  <si>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</si>
  <si>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</si>
  <si>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</si>
  <si>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</si>
  <si>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</si>
  <si>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</si>
  <si>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</si>
  <si>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</si>
  <si>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</si>
  <si>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</si>
  <si>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</si>
  <si>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</si>
  <si>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</si>
  <si>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</si>
  <si>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</si>
  <si>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</si>
  <si>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</si>
  <si>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</si>
  <si>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</si>
  <si>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</si>
  <si>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</si>
  <si>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</si>
  <si>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</si>
  <si>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</si>
  <si>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</si>
  <si>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</si>
  <si>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</si>
  <si>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</si>
  <si>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</si>
  <si>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</si>
  <si>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</si>
  <si>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</si>
  <si>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</si>
  <si>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</si>
  <si>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</si>
  <si>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</si>
  <si>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</si>
  <si>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</si>
  <si>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</si>
  <si>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</si>
  <si>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</si>
  <si>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</si>
  <si>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</si>
  <si>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</si>
  <si>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</si>
  <si>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</si>
  <si>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</si>
  <si>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</si>
  <si>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</si>
  <si>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</si>
  <si>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</si>
  <si>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</si>
  <si>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</si>
  <si>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</si>
  <si>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</si>
  <si>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</si>
  <si>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</si>
  <si>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</si>
  <si>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</si>
  <si>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</si>
  <si>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</si>
  <si>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</si>
  <si>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</si>
  <si>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</si>
  <si>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</si>
  <si>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</si>
  <si>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</si>
  <si>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</si>
  <si>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</si>
  <si>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</si>
  <si>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</si>
  <si>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</si>
  <si>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</si>
  <si>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</si>
  <si>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</si>
  <si>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</si>
  <si>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</si>
  <si>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</si>
  <si>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</si>
  <si>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</si>
  <si>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</si>
  <si>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</si>
  <si>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</si>
  <si>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</si>
  <si>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</si>
  <si>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</si>
  <si>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</si>
  <si>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</si>
  <si>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</si>
  <si>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</si>
  <si>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</si>
  <si>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</si>
  <si>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</si>
  <si>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</si>
  <si>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</si>
  <si>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</si>
  <si>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</si>
  <si>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</si>
  <si>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</si>
  <si>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</si>
  <si>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</si>
  <si>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</si>
  <si>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</si>
  <si>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</si>
  <si>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</si>
  <si>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</si>
  <si>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</si>
  <si>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</si>
  <si>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</si>
  <si>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</si>
  <si>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</si>
  <si>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</si>
  <si>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</si>
  <si>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</si>
  <si>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</si>
  <si>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</si>
  <si>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</si>
  <si>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</si>
  <si>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</si>
  <si>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</si>
  <si>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</si>
  <si>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</si>
  <si>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</si>
  <si>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</si>
  <si>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</si>
  <si>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</si>
  <si>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</si>
  <si>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</si>
  <si>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</si>
  <si>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</si>
  <si>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</si>
  <si>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</si>
  <si>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</si>
  <si>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</si>
  <si>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</si>
  <si>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</si>
  <si>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</si>
  <si>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</si>
  <si>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</si>
  <si>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</si>
  <si>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</si>
  <si>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</si>
  <si>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</si>
  <si>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</si>
  <si>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</si>
  <si>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</si>
  <si>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</si>
  <si>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</si>
  <si>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</si>
  <si>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</si>
  <si>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</si>
  <si>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</si>
  <si>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</si>
  <si>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</si>
  <si>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</si>
  <si>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</si>
  <si>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</si>
  <si>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</si>
  <si>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</si>
  <si>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</si>
  <si>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</si>
  <si>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</si>
  <si>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</si>
  <si>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</si>
  <si>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</si>
  <si>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</si>
  <si>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</si>
  <si>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</si>
  <si>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</si>
  <si>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</si>
  <si>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</si>
  <si>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</si>
  <si>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</si>
  <si>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</si>
  <si>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</si>
  <si>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</si>
  <si>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</si>
  <si>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</si>
  <si>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</si>
  <si>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</si>
  <si>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</si>
  <si>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</si>
  <si>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</si>
  <si>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</si>
  <si>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</si>
  <si>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</si>
  <si>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</si>
  <si>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</si>
  <si>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</si>
  <si>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</si>
  <si>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</si>
  <si>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</si>
  <si>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</si>
  <si>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</si>
  <si>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</si>
  <si>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</si>
  <si>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</si>
  <si>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</si>
  <si>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</si>
  <si>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</si>
  <si>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</si>
  <si>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</si>
  <si>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</si>
  <si>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</si>
  <si>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</si>
  <si>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</si>
  <si>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</si>
  <si>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</si>
  <si>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</si>
  <si>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</si>
  <si>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</si>
  <si>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</si>
  <si>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</si>
  <si>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</si>
  <si>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</si>
  <si>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</si>
  <si>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</si>
  <si>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</si>
  <si>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</si>
  <si>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</si>
  <si>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</si>
  <si>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</si>
  <si>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</si>
  <si>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</si>
  <si>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</si>
  <si>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</si>
  <si>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</si>
  <si>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</si>
  <si>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</si>
  <si>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</si>
  <si>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</si>
  <si>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</si>
  <si>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</si>
  <si>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</si>
  <si>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</si>
  <si>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</si>
  <si>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</si>
  <si>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</si>
  <si>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</si>
  <si>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</si>
  <si>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</si>
  <si>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</si>
  <si>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</si>
  <si>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</si>
  <si>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</si>
  <si>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</si>
  <si>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</si>
  <si>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</si>
  <si>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</si>
  <si>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</si>
  <si>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</si>
  <si>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</si>
  <si>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</si>
  <si>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</si>
  <si>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</si>
  <si>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</si>
  <si>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</si>
  <si>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</si>
  <si>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</si>
  <si>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</si>
  <si>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</si>
  <si>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</si>
  <si>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</si>
  <si>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</si>
  <si>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</si>
  <si>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</si>
  <si>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</si>
  <si>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</si>
  <si>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</si>
  <si>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</si>
  <si>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</si>
  <si>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</si>
  <si>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</si>
  <si>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</si>
  <si>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</si>
  <si>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</si>
  <si>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</si>
  <si>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</si>
  <si>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</si>
  <si>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</si>
  <si>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</si>
  <si>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</si>
  <si>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</si>
  <si>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</si>
  <si>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</si>
  <si>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</si>
  <si>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</si>
  <si>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</si>
  <si>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</si>
  <si>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</si>
  <si>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</si>
  <si>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</si>
  <si>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</si>
  <si>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</si>
  <si>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</si>
  <si>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</si>
  <si>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</si>
  <si>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</si>
  <si>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</si>
  <si>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</si>
  <si>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</si>
  <si>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</si>
  <si>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</si>
  <si>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</si>
  <si>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</si>
  <si>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</si>
  <si>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</si>
  <si>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</si>
  <si>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</si>
  <si>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</si>
  <si>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</si>
  <si>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</si>
  <si>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</si>
  <si>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</si>
  <si>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</si>
  <si>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</si>
  <si>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</si>
  <si>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</si>
  <si>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</si>
  <si>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</si>
  <si>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</si>
  <si>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</si>
  <si>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</si>
  <si>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</si>
  <si>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</si>
  <si>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</si>
  <si>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</si>
  <si>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</si>
  <si>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</si>
  <si>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</si>
  <si>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</si>
  <si>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</si>
  <si>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</si>
  <si>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</si>
  <si>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</si>
  <si>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</si>
  <si>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</si>
  <si>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</si>
  <si>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</si>
  <si>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</si>
  <si>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</si>
  <si>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</si>
  <si>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</si>
  <si>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</si>
  <si>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</si>
  <si>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</si>
  <si>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</si>
  <si>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</si>
  <si>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</si>
  <si>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</si>
  <si>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</si>
  <si>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</si>
  <si>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</si>
  <si>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</si>
  <si>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</si>
  <si>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</si>
  <si>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</si>
  <si>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</si>
  <si>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</si>
  <si>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</si>
  <si>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</si>
  <si>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</si>
  <si>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</si>
  <si>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</si>
  <si>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</si>
  <si>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</si>
  <si>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</si>
  <si>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</si>
  <si>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</si>
  <si>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</si>
  <si>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</si>
  <si>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</si>
  <si>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</si>
  <si>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</si>
  <si>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</si>
  <si>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</si>
  <si>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</si>
  <si>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</si>
  <si>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</si>
  <si>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</si>
  <si>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</si>
  <si>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</si>
  <si>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</si>
  <si>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</si>
  <si>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</si>
  <si>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</si>
  <si>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</si>
  <si>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</si>
  <si>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</si>
  <si>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</si>
  <si>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</si>
  <si>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</si>
  <si>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</si>
  <si>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</si>
  <si>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</si>
  <si>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</si>
  <si>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</si>
  <si>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</si>
  <si>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</si>
  <si>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</si>
  <si>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</si>
  <si>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</si>
  <si>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</si>
  <si>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</si>
  <si>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</si>
  <si>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</si>
  <si>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</si>
  <si>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</si>
  <si>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</si>
  <si>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</si>
  <si>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</si>
  <si>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</si>
  <si>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</si>
  <si>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</si>
  <si>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</si>
  <si>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</si>
  <si>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</si>
  <si>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</si>
  <si>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</si>
  <si>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</si>
  <si>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</si>
  <si>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</si>
  <si>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</si>
  <si>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</si>
  <si>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</si>
  <si>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</si>
  <si>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</si>
  <si>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</si>
  <si>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</si>
  <si>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</si>
  <si>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</si>
  <si>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</si>
  <si>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</si>
  <si>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</si>
  <si>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</si>
  <si>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</si>
  <si>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</si>
  <si>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</si>
  <si>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</si>
  <si>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</si>
  <si>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</si>
  <si>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</si>
  <si>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</si>
  <si>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</si>
  <si>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</si>
  <si>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</si>
  <si>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</si>
  <si>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</si>
  <si>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</si>
  <si>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</si>
  <si>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</si>
  <si>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</si>
  <si>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</si>
  <si>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</si>
  <si>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</si>
  <si>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</si>
  <si>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</si>
  <si>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</si>
  <si>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</si>
  <si>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</si>
  <si>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</si>
  <si>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</si>
  <si>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</si>
  <si>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</si>
  <si>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</si>
  <si>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</si>
  <si>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</si>
  <si>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</si>
  <si>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</si>
  <si>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</si>
  <si>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</si>
  <si>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</si>
  <si>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</si>
  <si>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</si>
  <si>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</si>
  <si>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</si>
  <si>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</si>
  <si>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</si>
  <si>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</si>
  <si>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</si>
  <si>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</si>
  <si>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</si>
  <si>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</si>
  <si>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</si>
  <si>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</si>
  <si>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</si>
  <si>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</si>
  <si>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</si>
  <si>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</si>
  <si>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</si>
  <si>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</si>
  <si>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</si>
  <si>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</si>
  <si>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</si>
  <si>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</si>
  <si>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</si>
  <si>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</si>
  <si>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</si>
  <si>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</si>
  <si>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</si>
  <si>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</si>
  <si>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</si>
  <si>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</si>
  <si>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</si>
  <si>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</si>
  <si>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</si>
  <si>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</si>
  <si>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</si>
  <si>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</si>
  <si>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</si>
  <si>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</si>
  <si>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</si>
  <si>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</si>
  <si>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</si>
  <si>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</si>
  <si>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</si>
  <si>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</si>
  <si>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</si>
  <si>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</si>
  <si>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</si>
  <si>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</si>
  <si>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</si>
  <si>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</si>
  <si>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</si>
  <si>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</si>
  <si>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</si>
  <si>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</si>
  <si>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</si>
  <si>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</si>
  <si>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</si>
  <si>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</si>
  <si>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</si>
  <si>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</si>
  <si>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</si>
  <si>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</si>
  <si>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</si>
  <si>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</si>
  <si>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</si>
  <si>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</si>
  <si>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</si>
  <si>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</si>
  <si>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</si>
  <si>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</si>
  <si>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</si>
  <si>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</si>
  <si>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</si>
  <si>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</si>
  <si>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</si>
  <si>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</si>
  <si>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</si>
  <si>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</si>
  <si>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</si>
  <si>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</si>
  <si>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</si>
  <si>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</si>
  <si>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</si>
  <si>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</si>
  <si>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</si>
  <si>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</si>
  <si>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</si>
  <si>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</si>
  <si>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</si>
  <si>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</si>
  <si>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</si>
  <si>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</si>
  <si>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</si>
  <si>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</si>
  <si>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</si>
  <si>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</si>
  <si>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</si>
  <si>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</si>
  <si>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</si>
  <si>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</si>
  <si>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</si>
  <si>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</si>
  <si>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</si>
  <si>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</si>
  <si>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</si>
  <si>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</si>
  <si>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</si>
  <si>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</si>
  <si>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</si>
  <si>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</si>
  <si>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</si>
  <si>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</si>
  <si>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</si>
  <si>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</si>
  <si>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</si>
  <si>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</si>
  <si>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</si>
  <si>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</si>
  <si>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</si>
  <si>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</si>
  <si>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</si>
  <si>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</si>
  <si>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</si>
  <si>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</si>
  <si>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</si>
  <si>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</si>
  <si>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</si>
  <si>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</si>
  <si>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</si>
  <si>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</si>
  <si>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</si>
  <si>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</si>
  <si>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</si>
  <si>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</si>
  <si>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</si>
  <si>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</si>
  <si>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</si>
  <si>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</si>
  <si>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</si>
  <si>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</si>
  <si>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</si>
  <si>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</si>
  <si>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</si>
  <si>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</si>
  <si>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</si>
  <si>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</si>
  <si>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</si>
  <si>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</si>
  <si>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</si>
  <si>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</si>
  <si>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</si>
  <si>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</si>
  <si>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</si>
  <si>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</si>
  <si>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</si>
  <si>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</si>
  <si>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</si>
  <si>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</si>
  <si>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</si>
  <si>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</si>
  <si>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</si>
  <si>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</si>
  <si>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</si>
  <si>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</si>
  <si>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</si>
  <si>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</si>
  <si>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</si>
  <si>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</si>
  <si>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</si>
  <si>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</si>
  <si>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</si>
  <si>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</si>
  <si>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</si>
  <si>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</si>
  <si>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</si>
  <si>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</si>
  <si>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</si>
  <si>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</si>
  <si>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</si>
  <si>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</si>
  <si>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</si>
  <si>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</si>
  <si>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</si>
  <si>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</si>
  <si>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</si>
  <si>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</si>
  <si>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</si>
  <si>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</si>
  <si>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</si>
  <si>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</si>
  <si>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</si>
  <si>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</si>
  <si>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</si>
  <si>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</si>
  <si>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</si>
  <si>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</si>
  <si>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</si>
  <si>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</si>
  <si>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</si>
  <si>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</si>
  <si>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</si>
  <si>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</si>
  <si>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</si>
  <si>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</si>
  <si>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</si>
  <si>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</si>
  <si>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</si>
  <si>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</si>
  <si>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</si>
  <si>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</si>
  <si>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</si>
  <si>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</si>
  <si>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</si>
  <si>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</si>
  <si>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</si>
  <si>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</si>
  <si>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</si>
  <si>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</si>
  <si>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</si>
  <si>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</si>
  <si>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</si>
  <si>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</si>
  <si>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</si>
  <si>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</si>
  <si>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</si>
  <si>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</si>
  <si>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</si>
  <si>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</si>
  <si>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</si>
  <si>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</si>
  <si>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</si>
  <si>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</si>
  <si>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</si>
  <si>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</si>
  <si>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</si>
  <si>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</si>
  <si>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</si>
  <si>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</si>
  <si>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</si>
  <si>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</si>
  <si>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</si>
  <si>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</si>
  <si>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</si>
  <si>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</si>
  <si>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</si>
  <si>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</si>
  <si>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</si>
  <si>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</si>
  <si>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</si>
  <si>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</si>
  <si>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</si>
  <si>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</si>
  <si>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</si>
  <si>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</si>
  <si>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</si>
  <si>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</si>
  <si>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</si>
  <si>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</si>
  <si>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</si>
  <si>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</si>
  <si>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</si>
  <si>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</si>
  <si>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</si>
  <si>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</si>
  <si>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</si>
  <si>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</si>
  <si>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</si>
  <si>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</si>
  <si>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</si>
  <si>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</si>
  <si>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</si>
  <si>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</si>
  <si>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</si>
  <si>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</si>
  <si>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</si>
  <si>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</si>
  <si>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</si>
  <si>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</si>
  <si>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</si>
  <si>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</si>
  <si>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</si>
  <si>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</si>
  <si>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</si>
  <si>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</si>
  <si>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</si>
  <si>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</si>
  <si>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</si>
  <si>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</si>
  <si>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</si>
  <si>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</si>
  <si>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</si>
  <si>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</si>
  <si>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</si>
  <si>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</si>
  <si>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</si>
  <si>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</si>
  <si>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</si>
  <si>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</si>
  <si>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</si>
  <si>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</si>
  <si>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</si>
  <si>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</si>
  <si>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</si>
  <si>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</si>
  <si>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</si>
  <si>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</si>
  <si>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</si>
  <si>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</si>
  <si>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</si>
  <si>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</si>
  <si>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</si>
  <si>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</si>
  <si>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</si>
  <si>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</si>
  <si>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</si>
  <si>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</si>
  <si>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</si>
  <si>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</si>
  <si>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</si>
  <si>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</si>
  <si>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</si>
  <si>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</si>
  <si>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</si>
  <si>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</si>
  <si>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</si>
  <si>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</si>
  <si>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</si>
  <si>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</si>
  <si>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</si>
  <si>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</si>
  <si>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</si>
  <si>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</si>
  <si>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</si>
  <si>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</si>
  <si>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</si>
  <si>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</si>
  <si>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</si>
  <si>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</si>
  <si>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</si>
  <si>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</si>
  <si>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</si>
  <si>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</si>
  <si>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</si>
  <si>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</si>
  <si>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</si>
  <si>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</si>
  <si>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</si>
  <si>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</si>
  <si>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</si>
  <si>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</si>
  <si>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</si>
  <si>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</si>
  <si>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</si>
  <si>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</si>
  <si>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</si>
  <si>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</si>
  <si>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</si>
  <si>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</si>
  <si>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</si>
  <si>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</si>
  <si>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</si>
  <si>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</si>
  <si>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</si>
  <si>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</si>
  <si>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</si>
  <si>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</si>
  <si>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</si>
  <si>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</si>
  <si>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</si>
  <si>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</si>
  <si>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</si>
  <si>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</si>
  <si>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</si>
  <si>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</si>
  <si>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</si>
  <si>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</si>
  <si>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</si>
  <si>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</si>
  <si>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</si>
  <si>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</si>
  <si>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</si>
  <si>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</si>
  <si>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</si>
  <si>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</si>
  <si>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</si>
  <si>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</si>
  <si>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</si>
  <si>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</si>
  <si>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</si>
  <si>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</si>
  <si>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</si>
  <si>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</si>
  <si>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</si>
  <si>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</si>
  <si>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</si>
  <si>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</si>
  <si>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</si>
  <si>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</si>
  <si>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</si>
  <si>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</si>
  <si>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</si>
  <si>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</si>
  <si>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</si>
  <si>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</si>
  <si>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</si>
  <si>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</si>
  <si>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</si>
  <si>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</si>
  <si>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</si>
  <si>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</si>
  <si>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</si>
  <si>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</si>
  <si>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</si>
  <si>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</si>
  <si>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</si>
  <si>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</si>
  <si>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</si>
  <si>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</si>
  <si>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</si>
  <si>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</si>
  <si>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</si>
  <si>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</si>
  <si>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</si>
  <si>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</si>
  <si>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</si>
  <si>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</si>
  <si>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</si>
  <si>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</si>
  <si>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</si>
  <si>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</si>
  <si>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</si>
  <si>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</si>
  <si>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</si>
  <si>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</si>
  <si>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</si>
  <si>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</si>
  <si>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</si>
  <si>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</si>
  <si>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</si>
  <si>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</si>
  <si>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</si>
  <si>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</si>
  <si>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</si>
  <si>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</si>
  <si>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</si>
  <si>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</si>
  <si>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</si>
  <si>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</si>
  <si>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</si>
  <si>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</si>
  <si>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</si>
  <si>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</si>
  <si>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</si>
  <si>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</si>
  <si>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</si>
  <si>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</si>
  <si>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</si>
  <si>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</si>
  <si>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</si>
  <si>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</si>
  <si>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</si>
  <si>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</si>
  <si>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</si>
  <si>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</si>
  <si>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</si>
  <si>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</si>
  <si>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</si>
  <si>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</si>
  <si>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</si>
  <si>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</si>
  <si>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</si>
  <si>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</si>
  <si>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</si>
  <si>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</si>
  <si>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</si>
  <si>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</si>
  <si>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</si>
  <si>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</si>
  <si>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</si>
  <si>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</si>
  <si>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</si>
  <si>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</si>
  <si>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</si>
  <si>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</si>
  <si>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</si>
  <si>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</si>
  <si>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</si>
  <si>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</si>
  <si>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</si>
  <si>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</si>
  <si>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</si>
  <si>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</si>
  <si>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</si>
  <si>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</si>
  <si>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</si>
  <si>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</si>
  <si>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</si>
  <si>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</si>
  <si>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</si>
  <si>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</si>
  <si>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</si>
  <si>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</si>
  <si>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</si>
  <si>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</si>
  <si>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</si>
  <si>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</si>
  <si>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</si>
  <si>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</si>
  <si>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</si>
  <si>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</si>
  <si>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</si>
  <si>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</si>
  <si>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</si>
  <si>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</si>
  <si>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</si>
  <si>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</si>
  <si>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</si>
  <si>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</si>
  <si>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</si>
  <si>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</si>
  <si>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</si>
  <si>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</si>
  <si>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</si>
  <si>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</si>
  <si>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</si>
  <si>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</si>
  <si>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</si>
  <si>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</si>
  <si>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</si>
  <si>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</si>
  <si>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</si>
  <si>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</si>
  <si>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</si>
  <si>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</si>
  <si>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</si>
  <si>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</si>
  <si>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</si>
  <si>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</si>
  <si>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</si>
  <si>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</si>
  <si>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</si>
  <si>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</si>
  <si>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</si>
  <si>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</si>
  <si>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</si>
  <si>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</si>
  <si>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</si>
  <si>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</si>
  <si>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</si>
  <si>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</si>
  <si>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</si>
  <si>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</si>
  <si>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</si>
  <si>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</si>
  <si>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</si>
  <si>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</si>
  <si>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</si>
  <si>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</si>
  <si>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</si>
  <si>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</si>
  <si>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</si>
  <si>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</si>
  <si>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</si>
  <si>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</si>
  <si>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</si>
  <si>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</si>
  <si>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</si>
  <si>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</si>
  <si>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</si>
  <si>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</si>
  <si>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</si>
  <si>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</si>
  <si>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</si>
  <si>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</si>
  <si>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</si>
  <si>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</si>
  <si>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</si>
  <si>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</si>
  <si>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</si>
  <si>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</si>
  <si>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</si>
  <si>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</si>
  <si>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</si>
  <si>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</si>
  <si>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</si>
  <si>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</si>
  <si>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</si>
  <si>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</si>
  <si>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</si>
  <si>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</si>
  <si>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</si>
  <si>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</si>
  <si>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</si>
  <si>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</si>
  <si>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</si>
  <si>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</si>
  <si>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</si>
  <si>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</si>
  <si>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</si>
  <si>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</si>
  <si>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</si>
  <si>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</si>
  <si>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</si>
  <si>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</si>
  <si>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</si>
  <si>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</si>
  <si>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</si>
  <si>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</si>
  <si>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</si>
  <si>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</si>
  <si>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</si>
  <si>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</si>
  <si>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</si>
  <si>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</si>
  <si>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</si>
  <si>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</si>
  <si>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</si>
  <si>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</si>
  <si>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</si>
  <si>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</si>
  <si>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</si>
  <si>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</si>
  <si>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</si>
  <si>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</si>
  <si>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</si>
  <si>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</si>
  <si>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</si>
  <si>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</si>
  <si>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</si>
  <si>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</si>
  <si>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</si>
  <si>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</si>
  <si>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</si>
  <si>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</si>
  <si>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</si>
  <si>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</si>
  <si>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</si>
  <si>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</si>
  <si>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</si>
  <si>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</si>
  <si>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</si>
  <si>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</si>
  <si>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</si>
  <si>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</si>
  <si>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</si>
  <si>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</si>
  <si>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</si>
  <si>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</si>
  <si>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</si>
  <si>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</si>
  <si>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</si>
  <si>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</si>
  <si>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</si>
  <si>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</si>
  <si>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</si>
  <si>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</si>
  <si>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</si>
  <si>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</si>
  <si>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</si>
  <si>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</si>
  <si>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</si>
  <si>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</si>
  <si>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</si>
  <si>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</si>
  <si>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</si>
  <si>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</si>
  <si>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</si>
  <si>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</si>
  <si>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</si>
  <si>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</si>
  <si>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</si>
  <si>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</si>
  <si>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</si>
  <si>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</si>
  <si>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</si>
  <si>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</si>
  <si>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</si>
  <si>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</si>
  <si>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</si>
  <si>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</si>
  <si>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</si>
  <si>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</si>
  <si>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</si>
  <si>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</si>
  <si>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</si>
  <si>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</si>
  <si>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</si>
  <si>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</si>
  <si>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</si>
  <si>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</si>
  <si>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</si>
  <si>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</si>
  <si>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</si>
  <si>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</si>
  <si>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</si>
  <si>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</si>
  <si>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</si>
  <si>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</si>
  <si>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</si>
  <si>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</si>
  <si>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</si>
  <si>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</si>
  <si>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</si>
  <si>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</si>
  <si>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</si>
  <si>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</si>
  <si>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</si>
  <si>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</si>
  <si>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</si>
  <si>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</si>
  <si>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</si>
  <si>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</si>
  <si>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</si>
  <si>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</si>
  <si>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</si>
  <si>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</si>
  <si>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</si>
  <si>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</si>
  <si>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</si>
  <si>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</si>
  <si>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</si>
  <si>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</si>
  <si>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</si>
  <si>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</si>
  <si>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</si>
  <si>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</si>
  <si>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</si>
  <si>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</si>
  <si>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</si>
  <si>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</si>
  <si>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</si>
  <si>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</si>
  <si>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</si>
  <si>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</si>
  <si>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</si>
  <si>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</si>
  <si>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</si>
  <si>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</si>
  <si>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</si>
  <si>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</si>
  <si>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</si>
  <si>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</si>
  <si>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</si>
  <si>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</si>
  <si>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</si>
  <si>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</si>
  <si>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</si>
  <si>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</si>
  <si>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</si>
  <si>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</si>
  <si>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</si>
  <si>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</si>
  <si>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</si>
  <si>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</si>
  <si>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</si>
  <si>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</si>
  <si>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</si>
  <si>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</si>
  <si>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</si>
  <si>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</si>
  <si>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</si>
  <si>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</si>
  <si>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</si>
  <si>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</si>
  <si>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</si>
  <si>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</si>
  <si>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</si>
  <si>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</si>
  <si>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</si>
  <si>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</si>
  <si>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</si>
  <si>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</si>
  <si>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</si>
  <si>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</si>
  <si>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</si>
  <si>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</si>
  <si>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</si>
  <si>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</si>
  <si>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</si>
  <si>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</si>
  <si>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</si>
  <si>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</si>
  <si>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</si>
  <si>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</si>
  <si>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</si>
  <si>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</si>
  <si>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</si>
  <si>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</si>
  <si>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</si>
  <si>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</si>
  <si>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</si>
  <si>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</si>
  <si>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</si>
  <si>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</si>
  <si>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</si>
  <si>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</si>
  <si>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</si>
  <si>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</si>
  <si>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</si>
  <si>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</si>
  <si>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</si>
  <si>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</si>
  <si>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</si>
  <si>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</si>
  <si>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</si>
  <si>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</si>
  <si>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</si>
  <si>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</si>
  <si>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</si>
  <si>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</si>
  <si>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</si>
  <si>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</si>
  <si>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</si>
  <si>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</si>
  <si>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</si>
  <si>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</si>
  <si>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</si>
  <si>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</si>
  <si>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</si>
  <si>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</si>
  <si>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</si>
  <si>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</si>
  <si>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</si>
  <si>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</si>
  <si>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</si>
  <si>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</si>
  <si>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</si>
  <si>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</si>
  <si>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</si>
  <si>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</si>
  <si>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</si>
  <si>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</si>
  <si>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</si>
  <si>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</si>
  <si>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</si>
  <si>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</si>
  <si>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</si>
  <si>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</si>
  <si>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</si>
  <si>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</si>
  <si>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</si>
  <si>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</si>
  <si>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</si>
  <si>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</si>
  <si>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</si>
  <si>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</si>
  <si>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</si>
  <si>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</si>
  <si>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</si>
  <si>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</si>
  <si>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</si>
  <si>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</si>
  <si>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</si>
  <si>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</si>
  <si>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</si>
  <si>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</si>
  <si>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</si>
  <si>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</si>
  <si>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</si>
  <si>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</si>
  <si>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</si>
  <si>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</si>
  <si>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</si>
  <si>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</si>
  <si>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</si>
  <si>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</si>
  <si>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</si>
  <si>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</si>
  <si>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</si>
  <si>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</si>
  <si>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</si>
  <si>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</si>
  <si>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</si>
  <si>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</si>
  <si>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</si>
  <si>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</si>
  <si>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</si>
  <si>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</si>
  <si>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</si>
  <si>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</si>
  <si>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</si>
  <si>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</si>
  <si>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</si>
  <si>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</si>
  <si>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</si>
  <si>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</si>
  <si>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</si>
  <si>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</si>
  <si>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</si>
  <si>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</si>
  <si>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</si>
  <si>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</si>
  <si>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</si>
  <si>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</si>
  <si>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</si>
  <si>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</si>
  <si>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</si>
  <si>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</si>
  <si>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</si>
  <si>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</si>
  <si>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</si>
  <si>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</si>
  <si>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</si>
  <si>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</si>
  <si>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</si>
  <si>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</si>
  <si>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</si>
  <si>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</si>
  <si>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</si>
  <si>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</si>
  <si>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</si>
  <si>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</si>
  <si>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</si>
  <si>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</si>
  <si>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</si>
  <si>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</si>
  <si>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</si>
  <si>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</si>
  <si>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</si>
  <si>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</si>
  <si>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</si>
  <si>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</si>
  <si>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</si>
  <si>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</si>
  <si>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</si>
  <si>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</si>
  <si>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</si>
  <si>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</si>
  <si>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</si>
  <si>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</si>
  <si>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</si>
  <si>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</si>
  <si>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</si>
  <si>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</si>
  <si>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</si>
  <si>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</si>
  <si>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</si>
  <si>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</si>
  <si>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</si>
  <si>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</si>
  <si>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</si>
  <si>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</si>
  <si>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</si>
  <si>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</si>
  <si>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</si>
  <si>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</si>
  <si>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</si>
  <si>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</si>
  <si>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</si>
  <si>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</si>
  <si>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</si>
  <si>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</si>
  <si>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</si>
  <si>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</si>
  <si>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</si>
  <si>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</si>
  <si>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</si>
  <si>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</si>
  <si>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</si>
  <si>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</si>
  <si>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</si>
  <si>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</si>
  <si>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</si>
  <si>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</si>
  <si>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</si>
  <si>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</si>
  <si>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</si>
  <si>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</si>
  <si>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</si>
  <si>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</si>
  <si>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</si>
  <si>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</si>
  <si>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</si>
  <si>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</si>
  <si>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</si>
  <si>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</si>
  <si>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</si>
  <si>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</si>
  <si>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</si>
  <si>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</si>
  <si>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</si>
  <si>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</si>
  <si>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</si>
  <si>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</si>
  <si>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</si>
  <si>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</si>
  <si>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</si>
  <si>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</si>
  <si>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</si>
  <si>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</si>
  <si>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</si>
  <si>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</si>
  <si>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</si>
  <si>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</si>
  <si>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</si>
  <si>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</si>
  <si>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</si>
  <si>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</si>
  <si>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</si>
  <si>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</si>
  <si>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</si>
  <si>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</si>
  <si>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</si>
  <si>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</si>
  <si>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</si>
  <si>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</si>
  <si>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</si>
  <si>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</si>
  <si>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</si>
  <si>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</si>
  <si>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</si>
  <si>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</si>
  <si>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</si>
  <si>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</si>
  <si>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</si>
  <si>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</si>
  <si>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</si>
  <si>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</si>
  <si>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</si>
  <si>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</si>
  <si>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</si>
  <si>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</si>
  <si>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</si>
  <si>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</si>
  <si>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</si>
  <si>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</si>
  <si>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</si>
  <si>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</si>
  <si>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</si>
  <si>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</si>
  <si>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</si>
  <si>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</si>
  <si>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</si>
  <si>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</si>
  <si>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</si>
  <si>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</si>
  <si>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</si>
  <si>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</si>
  <si>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</si>
  <si>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</si>
  <si>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</si>
  <si>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</si>
  <si>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</si>
  <si>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</si>
  <si>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</si>
  <si>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</si>
  <si>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</si>
  <si>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</si>
  <si>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</si>
  <si>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</si>
  <si>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</si>
  <si>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</si>
  <si>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</si>
  <si>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</si>
  <si>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</si>
  <si>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</si>
  <si>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</si>
  <si>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</si>
  <si>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</si>
  <si>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</si>
  <si>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</si>
  <si>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</si>
  <si>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</si>
  <si>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</si>
  <si>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</si>
  <si>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</si>
  <si>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</si>
  <si>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</si>
  <si>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</si>
  <si>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</si>
  <si>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</si>
  <si>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</si>
  <si>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</si>
  <si>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</si>
  <si>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</si>
  <si>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</si>
  <si>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</si>
  <si>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</si>
  <si>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</si>
  <si>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</si>
  <si>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</si>
  <si>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</si>
  <si>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</si>
  <si>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</si>
  <si>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</si>
  <si>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</si>
  <si>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</si>
  <si>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</si>
  <si>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</si>
  <si>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</si>
  <si>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</si>
  <si>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</si>
  <si>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</si>
  <si>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</si>
  <si>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</si>
  <si>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</si>
  <si>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</si>
  <si>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</si>
  <si>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</si>
  <si>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</si>
  <si>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</si>
  <si>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</si>
  <si>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</si>
  <si>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</si>
  <si>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</si>
  <si>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</si>
  <si>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</si>
  <si>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</si>
  <si>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</si>
  <si>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</si>
  <si>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</si>
  <si>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</si>
  <si>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</si>
  <si>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</si>
  <si>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</si>
  <si>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</si>
  <si>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</si>
  <si>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</si>
  <si>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</si>
  <si>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</si>
  <si>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</si>
  <si>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</si>
  <si>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</si>
  <si>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</si>
  <si>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</si>
  <si>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</si>
  <si>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</si>
  <si>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</si>
  <si>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</si>
  <si>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</si>
  <si>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</si>
  <si>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</si>
  <si>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</si>
  <si>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</si>
  <si>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</si>
  <si>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</si>
  <si>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</si>
  <si>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</si>
  <si>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</si>
  <si>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</si>
  <si>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</si>
  <si>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</si>
  <si>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</si>
  <si>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</si>
  <si>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</si>
  <si>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</si>
  <si>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</si>
  <si>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</si>
  <si>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</si>
  <si>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</si>
  <si>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</si>
  <si>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</si>
  <si>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</si>
  <si>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</si>
  <si>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</si>
  <si>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</si>
  <si>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</si>
  <si>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</si>
  <si>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</si>
  <si>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</si>
  <si>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</si>
  <si>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</si>
  <si>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</si>
  <si>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</si>
  <si>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</si>
  <si>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</si>
  <si>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</si>
  <si>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</si>
  <si>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</si>
  <si>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</si>
  <si>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</si>
  <si>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</si>
  <si>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</si>
  <si>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</si>
  <si>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</si>
  <si>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</si>
  <si>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</si>
  <si>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</si>
  <si>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</si>
  <si>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</si>
  <si>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</si>
  <si>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</si>
  <si>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</si>
  <si>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</si>
  <si>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</si>
  <si>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</si>
  <si>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</si>
  <si>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</si>
  <si>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</si>
  <si>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</si>
  <si>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</si>
  <si>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</si>
  <si>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</si>
  <si>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</si>
  <si>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</si>
  <si>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</si>
  <si>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</si>
  <si>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</si>
  <si>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</si>
  <si>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</si>
  <si>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</si>
  <si>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</si>
  <si>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</si>
  <si>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</si>
  <si>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</si>
  <si>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</si>
  <si>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</si>
  <si>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</si>
  <si>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</si>
  <si>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</si>
  <si>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</si>
  <si>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</si>
  <si>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</si>
  <si>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</si>
  <si>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</si>
  <si>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</si>
  <si>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</si>
  <si>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</si>
  <si>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</si>
  <si>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</si>
  <si>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</si>
  <si>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</si>
  <si>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</si>
  <si>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</si>
  <si>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</si>
  <si>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</si>
  <si>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</si>
  <si>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</si>
  <si>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</si>
  <si>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</si>
  <si>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</si>
  <si>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</si>
  <si>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</si>
  <si>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</si>
  <si>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</si>
  <si>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</si>
  <si>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</si>
  <si>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</si>
  <si>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</si>
  <si>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</si>
  <si>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</si>
  <si>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</si>
  <si>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</si>
  <si>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</si>
  <si>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</si>
  <si>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</si>
  <si>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</si>
  <si>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</si>
  <si>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</si>
  <si>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</si>
  <si>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</si>
  <si>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</si>
  <si>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</si>
  <si>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</si>
  <si>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</si>
  <si>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</si>
  <si>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</si>
  <si>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</si>
  <si>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</si>
  <si>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</si>
  <si>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</si>
  <si>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</si>
  <si>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</si>
  <si>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</si>
  <si>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</si>
  <si>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</si>
  <si>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</si>
  <si>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</si>
  <si>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</si>
  <si>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</si>
  <si>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</si>
  <si>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</si>
  <si>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</si>
  <si>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</si>
  <si>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</si>
  <si>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</si>
  <si>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</si>
  <si>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</si>
  <si>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</si>
  <si>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</si>
  <si>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</si>
  <si>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</si>
  <si>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</si>
  <si>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</si>
  <si>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</si>
  <si>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</si>
  <si>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</si>
  <si>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</si>
  <si>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</si>
  <si>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</si>
  <si>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</si>
  <si>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</si>
  <si>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</si>
  <si>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</si>
  <si>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</si>
  <si>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</si>
  <si>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</si>
  <si>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</si>
  <si>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</si>
  <si>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</si>
  <si>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</si>
  <si>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</si>
  <si>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</si>
  <si>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</si>
  <si>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</si>
  <si>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</si>
  <si>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</si>
  <si>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</si>
  <si>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</si>
  <si>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</si>
  <si>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</si>
  <si>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</si>
  <si>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</si>
  <si>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</si>
  <si>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</si>
  <si>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</si>
  <si>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</si>
  <si>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</si>
  <si>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</si>
  <si>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</si>
  <si>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</si>
  <si>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</si>
  <si>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</si>
  <si>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</si>
  <si>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</si>
  <si>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</si>
  <si>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</si>
  <si>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</si>
  <si>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</si>
  <si>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</si>
  <si>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</si>
  <si>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</si>
  <si>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</si>
  <si>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</si>
  <si>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</si>
  <si>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</si>
  <si>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</si>
  <si>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</si>
  <si>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</si>
  <si>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</si>
  <si>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</si>
  <si>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</si>
  <si>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</si>
  <si>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</si>
  <si>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</si>
  <si>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</si>
  <si>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</si>
  <si>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</si>
  <si>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</si>
  <si>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</si>
  <si>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</si>
  <si>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</si>
  <si>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</si>
  <si>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</si>
  <si>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</si>
  <si>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</si>
  <si>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</si>
  <si>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</si>
  <si>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</si>
  <si>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</si>
  <si>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</si>
  <si>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</si>
  <si>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</si>
  <si>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</si>
  <si>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</si>
  <si>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</si>
  <si>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</si>
  <si>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</si>
  <si>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</si>
  <si>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</si>
  <si>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</si>
  <si>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</si>
  <si>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</si>
  <si>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</si>
  <si>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</si>
  <si>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</si>
  <si>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</si>
  <si>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</si>
  <si>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</si>
  <si>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</si>
  <si>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</si>
  <si>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</si>
  <si>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</si>
  <si>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</si>
  <si>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</si>
  <si>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</si>
  <si>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</si>
  <si>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</si>
  <si>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</si>
  <si>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</si>
  <si>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</si>
  <si>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</si>
  <si>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</si>
  <si>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</si>
  <si>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</si>
  <si>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</si>
  <si>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</si>
  <si>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</si>
  <si>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</si>
  <si>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</si>
  <si>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</si>
  <si>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</si>
  <si>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</si>
  <si>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</si>
  <si>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</si>
  <si>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</si>
  <si>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</si>
  <si>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</si>
  <si>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</si>
  <si>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</si>
  <si>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</si>
  <si>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</si>
  <si>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</si>
  <si>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</si>
  <si>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</si>
  <si>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</si>
  <si>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</si>
  <si>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</si>
  <si>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</si>
  <si>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</si>
  <si>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</si>
  <si>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</si>
  <si>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</si>
  <si>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</si>
  <si>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</si>
  <si>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</si>
  <si>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</si>
  <si>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</si>
  <si>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</si>
  <si>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</si>
  <si>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</si>
  <si>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</si>
  <si>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</si>
  <si>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</si>
  <si>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</si>
  <si>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</si>
  <si>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</si>
  <si>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</si>
  <si>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</si>
  <si>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</si>
  <si>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</si>
  <si>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</si>
  <si>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</si>
  <si>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</si>
  <si>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</si>
  <si>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</si>
  <si>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</si>
  <si>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</si>
  <si>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</si>
  <si>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</si>
  <si>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</si>
  <si>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</si>
  <si>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</si>
  <si>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</si>
  <si>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</si>
  <si>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</si>
  <si>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</si>
  <si>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</si>
  <si>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</si>
  <si>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</si>
  <si>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</si>
  <si>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</si>
  <si>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</si>
  <si>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</si>
  <si>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</si>
  <si>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</si>
  <si>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</si>
  <si>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</si>
  <si>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</si>
  <si>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</si>
  <si>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</si>
  <si>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</si>
  <si>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</si>
  <si>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</si>
  <si>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</si>
  <si>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</si>
  <si>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</si>
  <si>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</si>
  <si>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</si>
  <si>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</si>
  <si>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</si>
  <si>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</si>
  <si>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</si>
  <si>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</si>
  <si>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</si>
  <si>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</si>
  <si>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</si>
  <si>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</si>
  <si>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</si>
  <si>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</si>
  <si>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</si>
  <si>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</si>
  <si>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</si>
  <si>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</si>
  <si>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</si>
  <si>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</si>
  <si>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</si>
  <si>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</si>
  <si>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</si>
  <si>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</si>
  <si>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</si>
  <si>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</si>
  <si>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</si>
  <si>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</si>
  <si>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</si>
  <si>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</si>
  <si>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</si>
  <si>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</si>
  <si>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</si>
  <si>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</si>
  <si>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</si>
  <si>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</si>
  <si>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</si>
  <si>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</si>
  <si>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</si>
  <si>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</si>
  <si>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</si>
  <si>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</si>
  <si>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</si>
  <si>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</si>
  <si>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</si>
  <si>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</si>
  <si>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</si>
  <si>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</si>
  <si>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</si>
  <si>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</si>
  <si>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</si>
  <si>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</si>
  <si>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</si>
  <si>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</si>
  <si>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</si>
  <si>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</si>
  <si>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</si>
  <si>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</si>
  <si>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</si>
  <si>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</si>
  <si>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</si>
  <si>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</si>
  <si>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</si>
  <si>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</si>
  <si>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</si>
  <si>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</si>
  <si>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</si>
  <si>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</si>
  <si>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</si>
  <si>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</si>
  <si>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</si>
  <si>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</si>
  <si>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</si>
  <si>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</si>
  <si>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</si>
  <si>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</si>
  <si>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</si>
  <si>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</si>
  <si>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</si>
  <si>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</si>
  <si>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</si>
  <si>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</si>
  <si>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</si>
  <si>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</si>
  <si>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</si>
  <si>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</si>
  <si>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</si>
  <si>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</si>
  <si>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</si>
  <si>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</si>
  <si>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</si>
  <si>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</si>
  <si>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</si>
  <si>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</si>
  <si>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</si>
  <si>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</si>
  <si>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</si>
  <si>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</si>
  <si>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</si>
  <si>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</si>
  <si>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</si>
  <si>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</si>
  <si>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</si>
  <si>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</si>
  <si>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</si>
  <si>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</si>
  <si>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</si>
  <si>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</si>
  <si>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</si>
  <si>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</si>
  <si>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</si>
  <si>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</si>
  <si>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</si>
  <si>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</si>
  <si>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</si>
  <si>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</si>
  <si>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</si>
  <si>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</si>
  <si>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</si>
  <si>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</si>
  <si>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</si>
  <si>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</si>
  <si>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</si>
  <si>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</si>
  <si>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</si>
  <si>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</si>
  <si>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</si>
  <si>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</si>
  <si>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</si>
  <si>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</si>
  <si>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</si>
  <si>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</si>
  <si>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</si>
  <si>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</si>
  <si>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</si>
  <si>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</si>
  <si>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</si>
  <si>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</si>
  <si>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</si>
  <si>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</si>
  <si>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</si>
  <si>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</si>
  <si>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</si>
  <si>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</si>
  <si>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</si>
  <si>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</si>
  <si>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</si>
  <si>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</si>
  <si>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</si>
  <si>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</si>
  <si>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</si>
  <si>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</si>
  <si>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</si>
  <si>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</si>
  <si>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</si>
  <si>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</si>
  <si>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</si>
  <si>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</si>
  <si>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</si>
  <si>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</si>
  <si>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</si>
  <si>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</si>
  <si>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</si>
  <si>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</si>
  <si>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</si>
  <si>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</si>
  <si>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</si>
  <si>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</si>
  <si>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</si>
  <si>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</si>
  <si>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</si>
  <si>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</si>
  <si>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</si>
  <si>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</si>
  <si>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</si>
  <si>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</si>
  <si>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</si>
  <si>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</si>
  <si>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</si>
  <si>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</si>
  <si>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</si>
  <si>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</si>
  <si>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</si>
  <si>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</si>
  <si>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</si>
  <si>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</si>
  <si>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</si>
  <si>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</si>
  <si>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</si>
  <si>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</si>
  <si>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</si>
  <si>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</si>
  <si>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</si>
  <si>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</si>
  <si>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</si>
  <si>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</si>
  <si>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</si>
  <si>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</si>
  <si>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</si>
  <si>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</si>
  <si>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</si>
  <si>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</si>
  <si>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</si>
  <si>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</si>
  <si>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</si>
  <si>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</si>
  <si>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</si>
  <si>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</si>
  <si>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</si>
  <si>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</si>
  <si>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</si>
  <si>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</si>
  <si>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</si>
  <si>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</si>
  <si>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</si>
  <si>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</si>
  <si>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</si>
  <si>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</si>
  <si>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</si>
  <si>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</si>
  <si>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</si>
  <si>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</si>
  <si>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</si>
  <si>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</si>
  <si>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</si>
  <si>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</si>
  <si>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</si>
  <si>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</si>
  <si>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</si>
  <si>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</si>
  <si>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</si>
  <si>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</si>
  <si>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</si>
  <si>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</si>
  <si>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</si>
  <si>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</si>
  <si>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</si>
  <si>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</si>
  <si>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</si>
  <si>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</si>
  <si>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</si>
  <si>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</si>
  <si>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</si>
  <si>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</si>
  <si>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</si>
  <si>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</si>
  <si>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</si>
  <si>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</si>
  <si>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</si>
  <si>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</si>
  <si>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</si>
  <si>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</si>
  <si>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</si>
  <si>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</si>
  <si>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</si>
  <si>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</si>
  <si>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</si>
  <si>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</si>
  <si>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</si>
  <si>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</si>
  <si>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</si>
  <si>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</si>
  <si>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</si>
  <si>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</si>
  <si>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</si>
  <si>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</si>
  <si>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</si>
  <si>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</si>
  <si>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</si>
  <si>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</si>
  <si>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</si>
  <si>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</si>
  <si>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</si>
  <si>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</si>
  <si>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</si>
  <si>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</si>
  <si>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</si>
  <si>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</si>
  <si>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</si>
  <si>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</si>
  <si>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</si>
  <si>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</si>
  <si>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</si>
  <si>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</si>
  <si>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</si>
  <si>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</si>
  <si>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</si>
  <si>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</si>
  <si>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</si>
  <si>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</si>
  <si>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</si>
  <si>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</si>
  <si>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</si>
  <si>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</si>
  <si>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</si>
  <si>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</si>
  <si>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</si>
  <si>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</si>
  <si>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</si>
  <si>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</si>
  <si>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</si>
  <si>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</si>
  <si>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</si>
  <si>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</si>
  <si>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</si>
  <si>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</si>
  <si>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</si>
  <si>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</si>
  <si>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</si>
  <si>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</si>
  <si>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</si>
  <si>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</si>
  <si>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</si>
  <si>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</si>
  <si>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</si>
  <si>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</si>
  <si>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</si>
  <si>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</si>
  <si>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</si>
  <si>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</si>
  <si>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</si>
  <si>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</si>
  <si>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</si>
  <si>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</si>
  <si>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</si>
  <si>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</si>
  <si>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</si>
  <si>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</si>
  <si>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</si>
  <si>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</si>
  <si>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</si>
  <si>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</si>
  <si>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</si>
  <si>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</si>
  <si>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</si>
  <si>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</si>
  <si>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</si>
  <si>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</si>
  <si>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</si>
  <si>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</si>
  <si>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</si>
  <si>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</si>
  <si>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</si>
  <si>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</si>
  <si>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</si>
  <si>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</si>
  <si>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</si>
  <si>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</si>
  <si>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</si>
  <si>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</si>
  <si>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</si>
  <si>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</si>
  <si>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</si>
  <si>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</si>
  <si>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</si>
  <si>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</si>
  <si>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</si>
  <si>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</si>
  <si>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</si>
  <si>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</si>
  <si>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</si>
  <si>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</si>
  <si>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</si>
  <si>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</si>
  <si>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</si>
  <si>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</si>
  <si>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</si>
  <si>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</si>
  <si>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</si>
  <si>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</si>
  <si>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</si>
  <si>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</si>
  <si>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</si>
  <si>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</si>
  <si>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</si>
  <si>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</si>
  <si>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</si>
  <si>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</si>
  <si>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</si>
  <si>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</si>
  <si>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</si>
  <si>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</si>
  <si>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</si>
  <si>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</si>
  <si>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</si>
  <si>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</si>
  <si>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</si>
  <si>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</si>
  <si>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</si>
  <si>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</si>
  <si>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</si>
  <si>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</si>
  <si>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</si>
  <si>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</si>
  <si>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</si>
  <si>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</si>
  <si>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</si>
  <si>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</si>
  <si>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</si>
  <si>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</si>
  <si>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</si>
  <si>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</si>
  <si>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</si>
  <si>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</si>
  <si>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</si>
  <si>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</si>
  <si>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</si>
  <si>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</si>
  <si>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</si>
  <si>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</si>
  <si>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</si>
  <si>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</si>
  <si>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</si>
  <si>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</si>
  <si>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</si>
  <si>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</si>
  <si>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</si>
  <si>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</si>
  <si>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</si>
  <si>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</si>
  <si>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</si>
  <si>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</si>
  <si>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</si>
  <si>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</si>
  <si>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</si>
  <si>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</si>
  <si>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</si>
  <si>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</si>
  <si>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</si>
  <si>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</si>
  <si>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</si>
  <si>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</si>
  <si>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</si>
  <si>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</si>
  <si>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</si>
  <si>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</si>
  <si>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</si>
  <si>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</si>
  <si>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</si>
  <si>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</si>
  <si>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</si>
  <si>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</si>
  <si>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</si>
  <si>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</si>
  <si>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</si>
  <si>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</si>
  <si>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</si>
  <si>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</si>
  <si>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</si>
  <si>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</si>
  <si>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</si>
  <si>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</si>
  <si>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</si>
  <si>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</si>
  <si>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</si>
  <si>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</si>
  <si>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</si>
  <si>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</si>
  <si>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</si>
  <si>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</si>
  <si>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</si>
  <si>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</si>
  <si>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</si>
  <si>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</si>
  <si>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</si>
  <si>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</si>
  <si>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</si>
  <si>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</si>
  <si>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</si>
  <si>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</si>
  <si>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</si>
  <si>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</si>
  <si>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</si>
  <si>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</si>
  <si>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</si>
  <si>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</si>
  <si>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</si>
  <si>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</si>
  <si>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</si>
  <si>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</si>
  <si>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</si>
  <si>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</si>
  <si>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</si>
  <si>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</si>
  <si>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</si>
  <si>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</si>
  <si>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</si>
  <si>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</si>
  <si>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</si>
  <si>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</si>
  <si>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</si>
  <si>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</si>
  <si>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</si>
  <si>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</si>
  <si>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</si>
  <si>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</si>
  <si>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</si>
  <si>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</si>
  <si>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</si>
  <si>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</si>
  <si>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</si>
  <si>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</si>
  <si>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</si>
  <si>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</si>
  <si>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</si>
  <si>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</si>
  <si>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</si>
  <si>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</si>
  <si>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</si>
  <si>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</si>
  <si>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</si>
  <si>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</si>
  <si>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</si>
  <si>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</si>
  <si>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</si>
  <si>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</si>
  <si>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</si>
  <si>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</si>
  <si>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</si>
  <si>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</si>
  <si>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</si>
  <si>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</si>
  <si>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</si>
  <si>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</si>
  <si>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</si>
  <si>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</si>
  <si>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</si>
  <si>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</si>
  <si>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</si>
  <si>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</si>
  <si>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</si>
  <si>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</si>
  <si>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</si>
  <si>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</si>
  <si>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</si>
  <si>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</si>
  <si>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</si>
  <si>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</si>
  <si>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</si>
  <si>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</si>
  <si>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</si>
  <si>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</si>
  <si>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</si>
  <si>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</si>
  <si>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</si>
  <si>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</si>
  <si>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</si>
  <si>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</si>
  <si>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</si>
  <si>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</si>
  <si>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</si>
  <si>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</si>
  <si>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</si>
  <si>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</si>
  <si>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</si>
  <si>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</si>
  <si>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</si>
  <si>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</si>
  <si>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</si>
  <si>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</si>
  <si>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</si>
  <si>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</si>
  <si>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</si>
  <si>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</si>
  <si>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</si>
  <si>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</si>
  <si>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</si>
  <si>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</si>
  <si>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</si>
  <si>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</si>
  <si>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</si>
  <si>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</si>
  <si>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</si>
  <si>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</si>
  <si>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</si>
  <si>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</si>
  <si>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</si>
  <si>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</si>
  <si>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</si>
  <si>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</si>
  <si>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</si>
  <si>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</si>
  <si>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</si>
  <si>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</si>
  <si>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</si>
  <si>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</si>
  <si>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</si>
  <si>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</si>
  <si>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</si>
  <si>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</si>
  <si>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</si>
  <si>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</si>
  <si>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</si>
  <si>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</si>
  <si>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</si>
  <si>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</si>
  <si>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</si>
  <si>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</si>
  <si>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</si>
  <si>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</si>
  <si>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</si>
  <si>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</si>
  <si>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</si>
  <si>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</si>
  <si>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</si>
  <si>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</si>
  <si>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</si>
  <si>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</si>
  <si>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</si>
  <si>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</si>
  <si>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</si>
  <si>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</si>
  <si>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</si>
  <si>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</si>
  <si>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</si>
  <si>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</si>
  <si>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</si>
  <si>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</si>
  <si>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</si>
  <si>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</si>
  <si>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</si>
  <si>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</si>
  <si>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</si>
  <si>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</si>
  <si>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</si>
  <si>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</si>
  <si>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</si>
  <si>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</si>
  <si>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</si>
  <si>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</si>
  <si>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</si>
  <si>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</si>
  <si>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</si>
  <si>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</si>
  <si>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</si>
  <si>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</si>
  <si>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</si>
  <si>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</si>
  <si>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</si>
  <si>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</si>
  <si>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</si>
  <si>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</si>
  <si>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</si>
  <si>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</si>
  <si>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</si>
  <si>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</si>
  <si>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</si>
  <si>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</si>
  <si>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</si>
  <si>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</si>
  <si>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</si>
  <si>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</si>
  <si>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</si>
  <si>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</si>
  <si>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</si>
  <si>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</si>
  <si>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</si>
  <si>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</si>
  <si>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</si>
  <si>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</si>
  <si>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</si>
  <si>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</si>
  <si>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</si>
  <si>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</si>
  <si>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</si>
  <si>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</si>
  <si>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</si>
  <si>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</si>
  <si>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</si>
  <si>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</si>
  <si>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</si>
  <si>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</si>
  <si>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</si>
  <si>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</si>
  <si>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</si>
  <si>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</si>
  <si>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</si>
  <si>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</si>
  <si>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</si>
  <si>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</si>
  <si>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</si>
  <si>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</si>
  <si>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</si>
  <si>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</si>
  <si>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</si>
  <si>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</si>
  <si>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</si>
  <si>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</si>
  <si>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</si>
  <si>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</si>
  <si>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</si>
  <si>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</si>
  <si>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</si>
  <si>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</si>
  <si>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</si>
  <si>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</si>
  <si>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</si>
  <si>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</si>
  <si>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</si>
  <si>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</si>
  <si>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</si>
  <si>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</si>
  <si>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</si>
  <si>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</si>
  <si>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</si>
  <si>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</si>
  <si>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</si>
  <si>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</si>
  <si>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</si>
  <si>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</si>
  <si>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</si>
  <si>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</si>
  <si>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</si>
  <si>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</si>
  <si>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</si>
  <si>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</si>
  <si>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</si>
  <si>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</si>
  <si>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</si>
  <si>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</si>
  <si>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</si>
  <si>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</si>
  <si>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</si>
  <si>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</si>
  <si>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</si>
  <si>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</si>
  <si>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</si>
  <si>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</si>
  <si>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</si>
  <si>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</si>
  <si>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</si>
  <si>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</si>
  <si>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</si>
  <si>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</si>
  <si>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</si>
  <si>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</si>
  <si>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</si>
  <si>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</si>
  <si>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</si>
  <si>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</si>
  <si>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</si>
  <si>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</si>
  <si>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</si>
  <si>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</si>
  <si>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</si>
  <si>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</si>
  <si>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</si>
  <si>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</si>
  <si>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</si>
  <si>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</si>
  <si>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</si>
  <si>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</si>
  <si>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</si>
  <si>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</si>
  <si>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</si>
  <si>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</si>
  <si>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</si>
  <si>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</si>
  <si>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</si>
  <si>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</si>
  <si>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</si>
  <si>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</si>
  <si>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</si>
  <si>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</si>
  <si>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</si>
  <si>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</si>
  <si>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</si>
  <si>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</si>
  <si>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</si>
  <si>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</si>
  <si>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</si>
  <si>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</si>
  <si>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</si>
  <si>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</si>
  <si>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</si>
  <si>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</si>
  <si>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</si>
  <si>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</si>
  <si>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</si>
  <si>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</si>
  <si>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</si>
  <si>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</si>
  <si>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</si>
  <si>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</si>
  <si>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</si>
  <si>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</si>
  <si>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</si>
  <si>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</si>
  <si>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</si>
  <si>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</si>
  <si>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</si>
  <si>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</si>
  <si>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</si>
  <si>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</si>
  <si>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</si>
  <si>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</si>
  <si>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</si>
  <si>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</si>
  <si>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</si>
  <si>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</si>
  <si>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</si>
  <si>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</si>
  <si>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</si>
  <si>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</si>
  <si>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</si>
  <si>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</si>
  <si>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</si>
  <si>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</si>
  <si>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</si>
  <si>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</si>
  <si>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</si>
  <si>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</si>
  <si>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</si>
  <si>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</si>
  <si>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</si>
  <si>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</si>
  <si>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</si>
  <si>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</si>
  <si>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</si>
  <si>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</si>
  <si>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</si>
  <si>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</si>
  <si>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</si>
  <si>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</si>
  <si>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</si>
  <si>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</si>
  <si>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</si>
  <si>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</si>
  <si>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</si>
  <si>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</si>
  <si>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</si>
  <si>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</si>
  <si>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</si>
  <si>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</si>
  <si>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</si>
  <si>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</si>
  <si>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</si>
  <si>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</si>
  <si>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</si>
  <si>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</si>
  <si>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</si>
  <si>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</si>
  <si>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</si>
  <si>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</si>
  <si>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</si>
  <si>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</si>
  <si>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</si>
  <si>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</si>
  <si>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</si>
  <si>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</si>
  <si>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</si>
  <si>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</si>
  <si>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</si>
  <si>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</si>
  <si>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</si>
  <si>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</si>
  <si>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</si>
  <si>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</si>
  <si>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</si>
  <si>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</si>
  <si>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</si>
  <si>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</si>
  <si>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</si>
  <si>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</si>
  <si>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</si>
  <si>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</si>
  <si>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</si>
  <si>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</si>
  <si>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</si>
  <si>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</si>
  <si>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</si>
  <si>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</si>
  <si>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</si>
  <si>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</si>
  <si>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</si>
  <si>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</si>
  <si>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</si>
  <si>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</si>
  <si>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</si>
  <si>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</si>
  <si>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</si>
  <si>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</si>
  <si>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</si>
  <si>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</si>
  <si>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</si>
  <si>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</si>
  <si>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</si>
  <si>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</si>
  <si>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</si>
  <si>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</si>
  <si>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</si>
  <si>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</si>
  <si>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</si>
  <si>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</si>
  <si>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</si>
  <si>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</si>
  <si>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</si>
  <si>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</si>
  <si>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</si>
  <si>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</si>
  <si>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</si>
  <si>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</si>
  <si>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</si>
  <si>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</si>
  <si>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</si>
  <si>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</si>
  <si>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</si>
  <si>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</si>
  <si>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</si>
  <si>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</si>
  <si>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</si>
  <si>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</si>
  <si>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</si>
  <si>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</si>
  <si>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</si>
  <si>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</si>
  <si>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</si>
  <si>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</si>
  <si>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</si>
  <si>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</si>
  <si>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</si>
  <si>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</si>
  <si>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</si>
  <si>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</si>
  <si>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</si>
  <si>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</si>
  <si>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</si>
  <si>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</si>
  <si>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</si>
  <si>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</si>
  <si>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</si>
  <si>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</si>
  <si>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</si>
  <si>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</si>
  <si>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</si>
  <si>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</si>
  <si>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</si>
  <si>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</si>
  <si>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</si>
  <si>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</si>
  <si>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</si>
  <si>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</si>
  <si>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</si>
  <si>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</si>
  <si>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</si>
  <si>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</si>
  <si>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</si>
  <si>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</si>
  <si>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</si>
  <si>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</si>
  <si>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</si>
  <si>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</si>
  <si>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</si>
  <si>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</si>
  <si>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</si>
  <si>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</si>
  <si>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</si>
  <si>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</si>
  <si>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</si>
  <si>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</si>
  <si>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</si>
  <si>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</si>
  <si>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</si>
  <si>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</si>
  <si>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</si>
  <si>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</si>
  <si>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</si>
  <si>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</si>
  <si>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</si>
  <si>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</si>
  <si>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</si>
  <si>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</si>
  <si>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</si>
  <si>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</si>
  <si>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</si>
  <si>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</si>
  <si>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</si>
  <si>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</si>
  <si>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</si>
  <si>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</si>
  <si>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</si>
  <si>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</si>
  <si>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</si>
  <si>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</si>
  <si>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</si>
  <si>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</si>
  <si>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</si>
  <si>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</si>
  <si>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</si>
  <si>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</si>
  <si>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</si>
  <si>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</si>
  <si>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</si>
  <si>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</si>
  <si>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</si>
  <si>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</si>
  <si>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</si>
  <si>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</si>
  <si>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</si>
  <si>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</si>
  <si>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</si>
  <si>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</si>
  <si>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</si>
  <si>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</si>
  <si>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</si>
  <si>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</si>
  <si>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</si>
  <si>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</si>
  <si>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</si>
  <si>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</si>
  <si>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</si>
  <si>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</si>
  <si>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</si>
  <si>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</si>
  <si>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</si>
  <si>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</si>
  <si>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</si>
  <si>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</si>
  <si>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</si>
  <si>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</si>
  <si>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</si>
  <si>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</si>
  <si>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</si>
  <si>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</si>
  <si>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</si>
  <si>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</si>
  <si>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</si>
  <si>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</si>
  <si>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</si>
  <si>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</si>
  <si>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</si>
  <si>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</si>
  <si>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</si>
  <si>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</si>
  <si>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</si>
  <si>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</si>
  <si>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</si>
  <si>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</si>
  <si>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</si>
  <si>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</si>
  <si>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</si>
  <si>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</si>
  <si>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</si>
  <si>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</si>
  <si>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</si>
  <si>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</si>
  <si>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</si>
  <si>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</si>
  <si>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</si>
  <si>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</si>
  <si>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</si>
  <si>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</si>
  <si>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</si>
  <si>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</si>
  <si>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</si>
  <si>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</si>
  <si>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</si>
  <si>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</si>
  <si>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</si>
  <si>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</si>
  <si>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</si>
  <si>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</si>
  <si>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</si>
  <si>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</si>
  <si>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</si>
  <si>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</si>
  <si>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</si>
  <si>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</si>
  <si>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</si>
  <si>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</si>
  <si>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</si>
  <si>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</si>
  <si>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</si>
  <si>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</si>
  <si>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</si>
  <si>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</si>
  <si>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</si>
  <si>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</si>
  <si>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</si>
  <si>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</si>
  <si>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</si>
  <si>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</si>
  <si>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</si>
  <si>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</si>
  <si>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</si>
  <si>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</si>
  <si>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</si>
  <si>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</si>
  <si>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</si>
  <si>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</si>
  <si>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</si>
  <si>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</si>
  <si>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</si>
  <si>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</si>
  <si>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</si>
  <si>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</si>
  <si>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</si>
  <si>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</si>
  <si>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</si>
  <si>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</si>
  <si>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</si>
  <si>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</si>
  <si>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</si>
  <si>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</si>
  <si>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</si>
  <si>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</si>
  <si>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</si>
  <si>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</si>
  <si>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</si>
  <si>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</si>
  <si>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</si>
  <si>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</si>
  <si>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</si>
  <si>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</si>
  <si>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</si>
  <si>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</si>
  <si>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</si>
  <si>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</si>
  <si>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</si>
  <si>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</si>
  <si>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</si>
  <si>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</si>
  <si>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</si>
  <si>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</si>
  <si>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</si>
  <si>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</si>
  <si>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</si>
  <si>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</si>
  <si>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</si>
  <si>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</si>
  <si>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</si>
  <si>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</si>
  <si>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</si>
  <si>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</si>
  <si>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</si>
  <si>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</si>
  <si>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</si>
  <si>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</si>
  <si>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</si>
  <si>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</si>
  <si>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</si>
  <si>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</si>
  <si>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</si>
  <si>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</si>
  <si>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</si>
  <si>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</si>
  <si>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</si>
  <si>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</si>
  <si>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</si>
  <si>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</si>
  <si>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</si>
  <si>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</si>
  <si>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</si>
  <si>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</si>
  <si>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</si>
  <si>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</si>
  <si>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</si>
  <si>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</si>
  <si>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</si>
  <si>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</si>
  <si>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</si>
  <si>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</si>
  <si>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</si>
  <si>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</si>
  <si>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</si>
  <si>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</si>
  <si>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</si>
  <si>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</si>
  <si>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</si>
  <si>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</si>
  <si>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</si>
  <si>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</si>
  <si>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</si>
  <si>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</si>
  <si>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</si>
  <si>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</si>
  <si>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</si>
  <si>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</si>
  <si>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</si>
  <si>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</si>
  <si>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</si>
  <si>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</si>
  <si>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</si>
  <si>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</si>
  <si>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</si>
  <si>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</si>
  <si>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</si>
  <si>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</si>
  <si>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</si>
  <si>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</si>
  <si>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</si>
  <si>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</si>
  <si>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</si>
  <si>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</si>
  <si>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</si>
  <si>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</si>
  <si>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</si>
  <si>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</si>
  <si>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</si>
  <si>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</si>
  <si>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</si>
  <si>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</si>
  <si>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</si>
  <si>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</si>
  <si>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</si>
  <si>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</si>
  <si>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</si>
  <si>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</si>
  <si>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</si>
  <si>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</si>
  <si>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</si>
  <si>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</si>
  <si>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</si>
  <si>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</si>
  <si>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</si>
  <si>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</si>
  <si>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</si>
  <si>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</si>
  <si>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</si>
  <si>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</si>
  <si>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</si>
  <si>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</si>
  <si>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</si>
  <si>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</si>
  <si>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</si>
  <si>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</si>
  <si>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</si>
  <si>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</si>
  <si>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</si>
  <si>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</si>
  <si>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</si>
  <si>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</si>
  <si>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</si>
  <si>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</si>
  <si>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</si>
  <si>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</si>
  <si>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</si>
  <si>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</si>
  <si>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</si>
  <si>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</si>
  <si>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</si>
  <si>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</si>
  <si>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</si>
  <si>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</si>
  <si>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</si>
  <si>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</si>
  <si>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</si>
  <si>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</si>
  <si>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</si>
  <si>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</si>
  <si>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</si>
  <si>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</si>
  <si>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</si>
  <si>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</si>
  <si>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</si>
  <si>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</si>
  <si>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</si>
  <si>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</si>
  <si>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</si>
  <si>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</si>
  <si>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</si>
  <si>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</si>
  <si>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</si>
  <si>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</si>
  <si>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</si>
  <si>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</si>
  <si>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</si>
  <si>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</si>
  <si>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</si>
  <si>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</si>
  <si>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</si>
  <si>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</si>
  <si>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</si>
  <si>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</si>
  <si>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</si>
  <si>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</si>
  <si>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</si>
  <si>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</si>
  <si>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</si>
  <si>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</si>
  <si>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</si>
  <si>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</si>
  <si>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</si>
  <si>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</si>
  <si>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</si>
  <si>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</si>
  <si>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</si>
  <si>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</si>
  <si>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</si>
  <si>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</si>
  <si>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</si>
  <si>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</si>
  <si>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</si>
  <si>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</si>
  <si>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</si>
  <si>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</si>
  <si>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</si>
  <si>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</si>
  <si>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</si>
  <si>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</si>
  <si>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</si>
  <si>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</si>
  <si>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</si>
  <si>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</si>
  <si>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</si>
  <si>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</si>
  <si>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</si>
  <si>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</si>
  <si>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</si>
  <si>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</si>
  <si>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</si>
  <si>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</si>
  <si>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</si>
  <si>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</si>
  <si>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</si>
  <si>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</si>
  <si>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</si>
  <si>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</si>
  <si>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</si>
  <si>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</si>
  <si>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</si>
  <si>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</si>
  <si>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</si>
  <si>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</si>
  <si>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</si>
  <si>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</si>
  <si>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</si>
  <si>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</si>
  <si>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</si>
  <si>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</si>
  <si>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</si>
  <si>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</si>
  <si>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</si>
  <si>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</si>
  <si>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</si>
  <si>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</si>
  <si>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</si>
  <si>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</si>
  <si>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</si>
  <si>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</si>
  <si>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</si>
  <si>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</si>
  <si>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</si>
  <si>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</si>
  <si>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</si>
  <si>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</si>
  <si>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</si>
  <si>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</si>
  <si>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</si>
  <si>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</si>
  <si>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</si>
  <si>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</si>
  <si>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</si>
  <si>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</si>
  <si>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</si>
  <si>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</si>
  <si>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</si>
  <si>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</si>
  <si>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</si>
  <si>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</si>
  <si>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</si>
  <si>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</si>
  <si>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</si>
  <si>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</si>
  <si>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</si>
  <si>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</si>
  <si>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</si>
  <si>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</si>
  <si>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</si>
  <si>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</si>
  <si>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</si>
  <si>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</si>
  <si>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</si>
  <si>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</si>
  <si>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</si>
  <si>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</si>
  <si>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</si>
  <si>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</si>
  <si>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</si>
  <si>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</si>
  <si>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</si>
  <si>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</si>
  <si>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</si>
  <si>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</si>
  <si>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</si>
  <si>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</si>
  <si>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</si>
  <si>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</si>
  <si>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</si>
  <si>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</si>
  <si>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</si>
  <si>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</si>
  <si>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</si>
  <si>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</si>
  <si>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</si>
  <si>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</si>
  <si>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</si>
  <si>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</si>
  <si>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</si>
  <si>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</si>
  <si>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</si>
  <si>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</si>
  <si>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</si>
  <si>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</si>
  <si>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</si>
  <si>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</si>
  <si>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</si>
  <si>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</si>
  <si>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</si>
  <si>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</si>
  <si>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</si>
  <si>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</si>
  <si>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</si>
  <si>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</si>
  <si>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</si>
  <si>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</si>
  <si>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</si>
  <si>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</si>
  <si>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</si>
  <si>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</si>
  <si>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</si>
  <si>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</si>
  <si>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</si>
  <si>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</si>
  <si>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</si>
  <si>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</si>
  <si>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</si>
  <si>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</si>
  <si>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</si>
  <si>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</si>
  <si>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</si>
  <si>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</si>
  <si>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</si>
  <si>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</si>
  <si>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</si>
  <si>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</si>
  <si>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</si>
  <si>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</si>
  <si>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</si>
  <si>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</si>
  <si>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</si>
  <si>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</si>
  <si>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</si>
  <si>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</si>
  <si>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</si>
  <si>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</si>
  <si>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</si>
  <si>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</si>
  <si>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</si>
  <si>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</si>
  <si>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</si>
  <si>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</si>
  <si>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</si>
  <si>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</si>
  <si>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</si>
  <si>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</si>
  <si>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</si>
  <si>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</si>
  <si>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</si>
  <si>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</si>
  <si>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</si>
  <si>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</si>
  <si>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</si>
  <si>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</si>
  <si>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</si>
  <si>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</si>
  <si>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</si>
  <si>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</si>
  <si>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</si>
  <si>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</si>
  <si>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</si>
  <si>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</si>
  <si>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</si>
  <si>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</si>
  <si>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</si>
  <si>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</si>
  <si>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</si>
  <si>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</si>
  <si>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</si>
  <si>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</si>
  <si>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</si>
  <si>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</si>
  <si>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</si>
  <si>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</si>
  <si>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</si>
  <si>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</si>
  <si>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</si>
  <si>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</si>
  <si>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</si>
  <si>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</si>
  <si>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</si>
  <si>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</si>
  <si>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</si>
  <si>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</si>
  <si>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</si>
  <si>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</si>
  <si>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</si>
  <si>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</si>
  <si>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</si>
  <si>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</si>
  <si>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</si>
  <si>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</si>
  <si>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</si>
  <si>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</si>
  <si>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</si>
  <si>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</si>
  <si>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</si>
  <si>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</si>
  <si>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</si>
  <si>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</si>
  <si>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</si>
  <si>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</si>
  <si>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</si>
  <si>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</si>
  <si>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</si>
  <si>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</si>
  <si>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</si>
  <si>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</si>
  <si>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</si>
  <si>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</si>
  <si>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</si>
  <si>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</si>
  <si>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</si>
  <si>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</si>
  <si>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</si>
  <si>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</si>
  <si>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</si>
  <si>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</si>
  <si>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</si>
  <si>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</si>
  <si>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</si>
  <si>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</si>
  <si>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</si>
  <si>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</si>
  <si>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</si>
  <si>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</si>
  <si>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</si>
  <si>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</si>
  <si>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</si>
  <si>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</si>
  <si>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</si>
  <si>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</si>
  <si>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</si>
  <si>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</si>
  <si>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</si>
  <si>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</si>
  <si>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</si>
  <si>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</si>
  <si>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</si>
  <si>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</si>
  <si>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</si>
  <si>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</si>
  <si>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</si>
  <si>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</si>
  <si>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</si>
  <si>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</si>
  <si>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</si>
  <si>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</si>
  <si>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</si>
  <si>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</si>
  <si>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</si>
  <si>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</si>
  <si>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</si>
  <si>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</si>
  <si>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</si>
  <si>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</si>
  <si>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</si>
  <si>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</si>
  <si>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</si>
  <si>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</si>
  <si>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</si>
  <si>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</si>
  <si>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</si>
  <si>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</si>
  <si>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</si>
  <si>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</si>
  <si>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</si>
  <si>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</si>
  <si>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</si>
  <si>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</si>
  <si>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</si>
  <si>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</si>
  <si>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</si>
  <si>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</si>
  <si>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</si>
  <si>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</si>
  <si>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</si>
  <si>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</si>
  <si>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</si>
  <si>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</si>
  <si>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</si>
  <si>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</si>
  <si>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</si>
  <si>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</si>
  <si>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</si>
  <si>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</si>
  <si>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</si>
  <si>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</si>
  <si>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</si>
  <si>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</si>
  <si>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</si>
  <si>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</si>
  <si>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</si>
  <si>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</si>
  <si>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</si>
  <si>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</si>
  <si>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</si>
  <si>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</si>
  <si>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</si>
  <si>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</si>
  <si>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</si>
  <si>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</si>
  <si>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</si>
  <si>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</si>
  <si>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</si>
  <si>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</si>
  <si>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</si>
  <si>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</si>
  <si>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</si>
  <si>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</si>
  <si>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</si>
  <si>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</si>
  <si>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</si>
  <si>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</si>
  <si>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</si>
  <si>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</si>
  <si>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</si>
  <si>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</si>
  <si>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</si>
  <si>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</si>
  <si>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</si>
  <si>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</si>
  <si>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</si>
  <si>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</si>
  <si>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</si>
  <si>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</si>
  <si>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</si>
  <si>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</si>
  <si>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</si>
  <si>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</si>
  <si>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</si>
  <si>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</si>
  <si>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</si>
  <si>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</si>
  <si>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</si>
  <si>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</si>
  <si>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</si>
  <si>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</si>
  <si>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</si>
  <si>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</si>
  <si>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</si>
  <si>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</si>
  <si>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</si>
  <si>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</si>
  <si>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</si>
  <si>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</si>
  <si>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</si>
  <si>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</si>
  <si>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</si>
  <si>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</si>
  <si>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</si>
  <si>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</si>
  <si>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</si>
  <si>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</si>
  <si>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</si>
  <si>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</si>
  <si>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</si>
  <si>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</si>
  <si>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</si>
  <si>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</si>
  <si>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</si>
  <si>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</si>
  <si>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</si>
  <si>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</si>
  <si>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</si>
  <si>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</si>
  <si>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</si>
  <si>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</si>
  <si>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</si>
  <si>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</si>
  <si>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</si>
  <si>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</si>
  <si>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</si>
  <si>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</si>
  <si>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</si>
  <si>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</si>
  <si>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</si>
  <si>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</si>
  <si>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</si>
  <si>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</si>
  <si>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</si>
  <si>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</si>
  <si>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</si>
  <si>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</si>
  <si>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</si>
  <si>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</si>
  <si>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</si>
  <si>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</si>
  <si>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</si>
  <si>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</si>
  <si>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</si>
  <si>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</si>
  <si>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</si>
  <si>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</si>
  <si>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</si>
  <si>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</si>
  <si>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</si>
  <si>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</si>
  <si>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</si>
  <si>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</si>
  <si>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</si>
  <si>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</si>
  <si>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</si>
  <si>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</si>
  <si>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</si>
  <si>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</si>
  <si>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</si>
  <si>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</si>
  <si>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</si>
  <si>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</si>
  <si>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</si>
  <si>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</si>
  <si>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</si>
  <si>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</si>
  <si>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</si>
  <si>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</si>
  <si>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</si>
  <si>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</si>
  <si>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</si>
  <si>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</si>
  <si>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</si>
  <si>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</si>
  <si>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</si>
  <si>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</si>
  <si>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</si>
  <si>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</si>
  <si>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</si>
  <si>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</si>
  <si>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</si>
  <si>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</si>
  <si>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</si>
  <si>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</si>
  <si>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</si>
  <si>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</si>
  <si>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</si>
  <si>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</si>
  <si>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</si>
  <si>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</si>
  <si>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</si>
  <si>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</si>
  <si>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</si>
  <si>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</si>
  <si>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</si>
  <si>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</si>
  <si>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</si>
  <si>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</si>
  <si>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</si>
  <si>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</si>
  <si>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</si>
  <si>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</si>
  <si>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</si>
  <si>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</si>
  <si>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</si>
  <si>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</si>
  <si>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</si>
  <si>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</si>
  <si>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</si>
  <si>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</si>
  <si>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</si>
  <si>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</si>
  <si>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</si>
  <si>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</si>
  <si>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</si>
  <si>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</si>
  <si>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</si>
  <si>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</si>
  <si>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</si>
  <si>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</si>
  <si>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</si>
  <si>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</si>
  <si>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</si>
  <si>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</si>
  <si>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</si>
  <si>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</si>
  <si>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</si>
  <si>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</si>
  <si>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</si>
  <si>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</si>
  <si>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</si>
  <si>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</si>
  <si>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</si>
  <si>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</si>
  <si>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</si>
  <si>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</si>
  <si>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</si>
  <si>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</si>
  <si>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</si>
  <si>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</si>
  <si>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</si>
  <si>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</si>
  <si>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</si>
  <si>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</si>
  <si>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</si>
  <si>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</si>
  <si>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</si>
  <si>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</si>
  <si>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</si>
  <si>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</si>
  <si>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</si>
  <si>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</si>
  <si>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</si>
  <si>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</si>
  <si>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</si>
  <si>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</si>
  <si>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</si>
  <si>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</si>
  <si>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</si>
  <si>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</si>
  <si>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</si>
  <si>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</si>
  <si>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</si>
  <si>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</si>
  <si>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</si>
  <si>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</si>
  <si>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</si>
  <si>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</si>
  <si>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</si>
  <si>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</si>
  <si>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</si>
  <si>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</si>
  <si>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</si>
  <si>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</si>
  <si>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</si>
  <si>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</si>
  <si>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</si>
  <si>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</si>
  <si>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</si>
  <si>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</si>
  <si>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</si>
  <si>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</si>
  <si>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</si>
  <si>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</si>
  <si>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</si>
  <si>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</si>
  <si>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</si>
  <si>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</si>
  <si>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</si>
  <si>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</si>
  <si>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</si>
  <si>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</si>
  <si>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</si>
  <si>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</si>
  <si>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</si>
  <si>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</si>
  <si>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</si>
  <si>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</si>
  <si>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</si>
  <si>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</si>
  <si>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</si>
  <si>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</si>
  <si>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</si>
  <si>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</si>
  <si>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</si>
  <si>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</si>
  <si>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</si>
  <si>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</si>
  <si>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</si>
  <si>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</si>
  <si>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</si>
  <si>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</si>
  <si>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</si>
  <si>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</si>
  <si>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</si>
  <si>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</si>
  <si>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</si>
  <si>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</si>
  <si>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</si>
  <si>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</si>
  <si>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</si>
  <si>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</si>
  <si>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</si>
  <si>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</si>
  <si>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</si>
  <si>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</si>
  <si>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</si>
  <si>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</si>
  <si>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</si>
  <si>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</si>
  <si>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</si>
  <si>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</si>
  <si>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</si>
  <si>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</si>
  <si>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</si>
  <si>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</si>
  <si>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</si>
  <si>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</si>
  <si>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</si>
  <si>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</si>
  <si>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</si>
  <si>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</si>
  <si>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</si>
  <si>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</si>
  <si>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</si>
  <si>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</si>
  <si>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</si>
  <si>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</si>
  <si>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</si>
  <si>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</si>
  <si>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</si>
  <si>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</si>
  <si>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</si>
  <si>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</si>
  <si>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</si>
  <si>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</si>
  <si>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</si>
  <si>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</si>
  <si>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</si>
  <si>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</si>
  <si>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</si>
  <si>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</si>
  <si>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</si>
  <si>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</si>
  <si>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</si>
  <si>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</si>
  <si>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</si>
  <si>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</si>
  <si>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</si>
  <si>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</si>
  <si>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</si>
  <si>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</si>
  <si>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</si>
  <si>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</si>
  <si>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</si>
  <si>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</si>
  <si>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</si>
  <si>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</si>
  <si>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</si>
  <si>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</si>
  <si>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</si>
  <si>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</si>
  <si>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</si>
  <si>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</si>
  <si>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</si>
  <si>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</si>
  <si>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</si>
  <si>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</si>
  <si>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</si>
  <si>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</si>
  <si>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</si>
  <si>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</si>
  <si>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</si>
  <si>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</si>
  <si>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</si>
  <si>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</si>
  <si>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</si>
  <si>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</si>
  <si>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</si>
  <si>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</si>
  <si>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</si>
  <si>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</si>
  <si>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</si>
  <si>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</si>
  <si>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</si>
  <si>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</si>
  <si>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</si>
  <si>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</si>
  <si>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</si>
  <si>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</si>
  <si>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</si>
  <si>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</si>
  <si>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</si>
  <si>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</si>
  <si>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</si>
  <si>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</si>
  <si>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</si>
  <si>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</si>
  <si>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</si>
  <si>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</si>
  <si>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</si>
  <si>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</si>
  <si>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</si>
  <si>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</si>
  <si>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</si>
  <si>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</si>
  <si>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</si>
  <si>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</si>
  <si>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</si>
  <si>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</si>
  <si>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</si>
  <si>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</si>
  <si>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</si>
  <si>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</si>
  <si>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</si>
  <si>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</si>
  <si>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</si>
  <si>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</si>
  <si>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</si>
  <si>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</si>
  <si>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</si>
  <si>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</si>
  <si>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</si>
  <si>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</si>
  <si>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</si>
  <si>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</si>
  <si>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</si>
  <si>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</si>
  <si>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</si>
  <si>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</si>
  <si>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</si>
  <si>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</si>
  <si>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</si>
  <si>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</si>
  <si>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</si>
  <si>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</si>
  <si>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</si>
  <si>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</si>
  <si>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</si>
  <si>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</si>
  <si>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</si>
  <si>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</si>
  <si>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</si>
  <si>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</si>
  <si>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</si>
  <si>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</si>
  <si>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</si>
  <si>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</si>
  <si>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</si>
  <si>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</si>
  <si>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</si>
  <si>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</si>
  <si>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</si>
  <si>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</si>
  <si>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</si>
  <si>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</si>
  <si>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</si>
  <si>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</si>
  <si>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</si>
  <si>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</si>
  <si>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</si>
  <si>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</si>
  <si>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</si>
  <si>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</si>
  <si>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</si>
  <si>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</si>
  <si>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</si>
  <si>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</si>
  <si>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</si>
  <si>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</si>
  <si>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</si>
  <si>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</si>
  <si>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</si>
  <si>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</si>
  <si>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</si>
  <si>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</si>
  <si>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</si>
  <si>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</si>
  <si>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</si>
  <si>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</si>
  <si>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</si>
  <si>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</si>
  <si>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</si>
  <si>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</si>
  <si>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</si>
  <si>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</si>
  <si>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</si>
  <si>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</si>
  <si>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</si>
  <si>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</si>
  <si>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</si>
  <si>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</si>
  <si>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</si>
  <si>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</si>
  <si>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</si>
  <si>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</si>
  <si>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</si>
  <si>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</si>
  <si>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</si>
  <si>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</si>
  <si>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</si>
  <si>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</si>
  <si>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</si>
  <si>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</si>
  <si>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</si>
  <si>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</si>
  <si>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</si>
  <si>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</si>
  <si>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</si>
  <si>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</si>
  <si>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</si>
  <si>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</si>
  <si>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</si>
  <si>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</si>
  <si>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</si>
  <si>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</si>
  <si>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</si>
  <si>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</si>
  <si>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</si>
  <si>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</si>
  <si>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</si>
  <si>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</si>
  <si>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</si>
  <si>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</si>
  <si>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</si>
  <si>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</si>
  <si>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</si>
  <si>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</si>
  <si>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</si>
  <si>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</si>
  <si>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</si>
  <si>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</si>
  <si>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</si>
  <si>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</si>
  <si>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</si>
  <si>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</si>
  <si>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</si>
  <si>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</si>
  <si>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</si>
  <si>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</si>
  <si>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</si>
  <si>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</si>
  <si>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</si>
  <si>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</si>
  <si>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</si>
  <si>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</si>
  <si>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</si>
  <si>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</si>
  <si>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</si>
  <si>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</si>
  <si>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</si>
  <si>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</si>
  <si>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</si>
  <si>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</si>
  <si>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</si>
  <si>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</si>
  <si>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</si>
  <si>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</si>
  <si>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</si>
  <si>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</si>
  <si>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</si>
  <si>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</si>
  <si>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</si>
  <si>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</si>
  <si>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</si>
  <si>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</si>
  <si>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</si>
  <si>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</si>
  <si>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</si>
  <si>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</si>
  <si>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</si>
  <si>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</si>
  <si>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</si>
  <si>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</si>
  <si>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</si>
  <si>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</si>
  <si>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</si>
  <si>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</si>
  <si>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</si>
  <si>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</si>
  <si>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</si>
  <si>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</si>
  <si>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</si>
  <si>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</si>
  <si>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</si>
  <si>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</si>
  <si>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</si>
  <si>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</si>
  <si>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</si>
  <si>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</si>
  <si>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</si>
  <si>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</si>
  <si>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</si>
  <si>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</si>
  <si>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</si>
  <si>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</si>
  <si>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</si>
  <si>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</si>
  <si>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</si>
  <si>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</si>
  <si>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</si>
  <si>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</si>
  <si>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</si>
  <si>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</si>
  <si>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</si>
  <si>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</si>
  <si>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</si>
  <si>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</si>
  <si>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</si>
  <si>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</si>
  <si>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</si>
  <si>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</si>
  <si>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</si>
  <si>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</si>
  <si>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</si>
  <si>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</si>
  <si>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</si>
  <si>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</si>
  <si>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</si>
  <si>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</si>
  <si>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</si>
  <si>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</si>
  <si>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</si>
  <si>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</si>
  <si>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</si>
  <si>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</si>
  <si>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</si>
  <si>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</si>
  <si>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</si>
  <si>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</si>
  <si>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</si>
  <si>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</si>
  <si>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</si>
  <si>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</si>
  <si>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</si>
  <si>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</si>
  <si>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</si>
  <si>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</si>
  <si>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</si>
  <si>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</si>
  <si>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</si>
  <si>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</si>
  <si>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</si>
  <si>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</si>
  <si>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</si>
  <si>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</si>
  <si>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</si>
  <si>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</si>
  <si>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</si>
  <si>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</si>
  <si>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</si>
  <si>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</si>
  <si>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</si>
  <si>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</si>
  <si>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</si>
  <si>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</si>
  <si>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</si>
  <si>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</si>
  <si>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</si>
  <si>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</si>
  <si>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</si>
  <si>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</si>
  <si>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</si>
  <si>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</si>
  <si>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</si>
  <si>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</si>
  <si>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</si>
  <si>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</si>
  <si>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</si>
  <si>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</si>
  <si>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</si>
  <si>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</si>
  <si>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</si>
  <si>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</si>
  <si>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</si>
  <si>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</si>
  <si>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</si>
  <si>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</si>
  <si>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</si>
  <si>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</si>
  <si>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</si>
  <si>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</si>
  <si>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</si>
  <si>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</si>
  <si>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</si>
  <si>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</si>
  <si>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</si>
  <si>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</si>
  <si>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</si>
  <si>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</si>
  <si>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</si>
  <si>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</si>
  <si>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</si>
  <si>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</si>
  <si>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</si>
  <si>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</si>
  <si>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</si>
  <si>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</si>
  <si>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</si>
  <si>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</si>
  <si>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</si>
  <si>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</si>
  <si>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</si>
  <si>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</si>
  <si>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</si>
  <si>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</si>
  <si>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</si>
  <si>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</si>
  <si>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</si>
  <si>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</si>
  <si>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</si>
  <si>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</si>
  <si>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</si>
  <si>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</si>
  <si>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</si>
  <si>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</si>
  <si>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</si>
  <si>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</si>
  <si>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</si>
  <si>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</si>
  <si>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</si>
  <si>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</si>
  <si>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</si>
  <si>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</si>
  <si>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</si>
  <si>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</si>
  <si>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</si>
  <si>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</si>
  <si>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</si>
  <si>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</si>
  <si>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</si>
  <si>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</si>
  <si>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</si>
  <si>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</si>
  <si>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</si>
  <si>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</si>
  <si>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</si>
  <si>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</si>
  <si>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</si>
  <si>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</si>
  <si>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</si>
  <si>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</si>
  <si>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</si>
  <si>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</si>
  <si>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</si>
  <si>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</si>
  <si>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</si>
  <si>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</si>
  <si>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</si>
  <si>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</si>
  <si>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</si>
  <si>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</si>
  <si>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</si>
  <si>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</si>
  <si>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</si>
  <si>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</si>
  <si>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</si>
  <si>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</si>
  <si>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</si>
  <si>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</si>
  <si>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</si>
  <si>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</si>
  <si>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</si>
  <si>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</si>
  <si>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</si>
  <si>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</si>
  <si>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</si>
  <si>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</si>
  <si>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</si>
  <si>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</si>
  <si>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</si>
  <si>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</si>
  <si>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</si>
  <si>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</si>
  <si>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</si>
  <si>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</si>
  <si>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</si>
  <si>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</si>
  <si>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</si>
  <si>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</si>
  <si>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</si>
  <si>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</si>
  <si>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</si>
  <si>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</si>
  <si>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</si>
  <si>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</si>
  <si>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</si>
  <si>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</si>
  <si>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</si>
  <si>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</si>
  <si>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</si>
  <si>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</si>
  <si>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</si>
  <si>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</si>
  <si>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</si>
  <si>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</si>
  <si>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</si>
  <si>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</si>
  <si>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</si>
  <si>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</si>
  <si>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</si>
  <si>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</si>
  <si>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</si>
  <si>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</si>
  <si>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</si>
  <si>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</si>
  <si>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</si>
  <si>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</si>
  <si>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</si>
  <si>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</si>
  <si>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</si>
  <si>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</si>
  <si>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</si>
  <si>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</si>
  <si>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</si>
  <si>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</si>
  <si>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</si>
  <si>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</si>
  <si>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</si>
  <si>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</si>
  <si>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</si>
  <si>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</si>
  <si>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</si>
  <si>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</si>
  <si>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</si>
  <si>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</si>
  <si>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</si>
  <si>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</si>
  <si>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</si>
  <si>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</si>
  <si>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</si>
  <si>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</si>
  <si>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</si>
  <si>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</si>
  <si>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</si>
  <si>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</si>
  <si>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</si>
  <si>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</si>
  <si>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</si>
  <si>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</si>
  <si>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</si>
  <si>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</si>
  <si>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</si>
  <si>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</si>
  <si>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</si>
  <si>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</si>
  <si>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</si>
  <si>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</si>
  <si>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</si>
  <si>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</si>
  <si>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</si>
  <si>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</si>
  <si>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</si>
  <si>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</si>
  <si>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</si>
  <si>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</si>
  <si>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</si>
  <si>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</si>
  <si>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</si>
  <si>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</si>
  <si>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</si>
  <si>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</si>
  <si>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</si>
  <si>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</si>
  <si>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</si>
  <si>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</si>
  <si>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</si>
  <si>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</si>
  <si>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</si>
  <si>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</si>
  <si>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</si>
  <si>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</si>
  <si>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</si>
  <si>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</si>
  <si>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</si>
  <si>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</si>
  <si>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</si>
  <si>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</si>
  <si>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</si>
  <si>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</si>
  <si>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</si>
  <si>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</si>
  <si>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</si>
  <si>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</si>
  <si>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</si>
  <si>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</si>
  <si>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</si>
  <si>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</si>
  <si>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</si>
  <si>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</si>
  <si>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</si>
  <si>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</si>
  <si>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</si>
  <si>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</si>
  <si>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</si>
  <si>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</si>
  <si>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</si>
  <si>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</si>
  <si>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</si>
  <si>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</si>
  <si>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</si>
  <si>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</si>
  <si>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</si>
  <si>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</si>
  <si>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</si>
  <si>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</si>
  <si>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</si>
  <si>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</si>
  <si>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</si>
  <si>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</si>
  <si>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</si>
  <si>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</si>
  <si>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</si>
  <si>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</si>
  <si>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</si>
  <si>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</si>
  <si>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</si>
  <si>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</si>
  <si>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</si>
  <si>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</si>
  <si>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</si>
  <si>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</si>
  <si>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</si>
  <si>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</si>
  <si>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</si>
  <si>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</si>
  <si>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</si>
  <si>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</si>
  <si>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</si>
  <si>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</si>
  <si>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</si>
  <si>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</si>
  <si>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</si>
  <si>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</si>
  <si>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</si>
  <si>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</si>
  <si>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</si>
  <si>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</si>
  <si>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</si>
  <si>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</si>
  <si>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</si>
  <si>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</si>
  <si>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</si>
  <si>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</si>
  <si>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</si>
  <si>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</si>
  <si>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</si>
  <si>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</si>
  <si>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</si>
  <si>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</si>
  <si>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</si>
  <si>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</si>
  <si>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</si>
  <si>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</si>
  <si>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</si>
  <si>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</si>
  <si>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</si>
  <si>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</si>
  <si>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</si>
  <si>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</si>
  <si>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</si>
  <si>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</si>
  <si>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</si>
  <si>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</si>
  <si>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</si>
  <si>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</si>
  <si>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</si>
  <si>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</si>
  <si>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</si>
  <si>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</si>
  <si>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</si>
  <si>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</si>
  <si>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</si>
  <si>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</si>
  <si>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</si>
  <si>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</si>
  <si>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</si>
  <si>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</si>
  <si>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</si>
  <si>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</si>
  <si>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</si>
  <si>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</si>
  <si>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</si>
  <si>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</si>
  <si>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</si>
  <si>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</si>
  <si>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</si>
  <si>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</si>
  <si>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</si>
  <si>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</si>
  <si>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</si>
  <si>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</si>
  <si>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</si>
  <si>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</si>
  <si>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</si>
  <si>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</si>
  <si>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</si>
  <si>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</si>
  <si>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</si>
  <si>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</si>
  <si>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</si>
  <si>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</si>
  <si>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</si>
  <si>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</si>
  <si>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</si>
  <si>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</si>
  <si>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</si>
  <si>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</si>
  <si>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</si>
  <si>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</si>
  <si>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</si>
  <si>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</si>
  <si>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</si>
  <si>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</si>
  <si>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</si>
  <si>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</si>
  <si>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</si>
  <si>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</si>
  <si>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</si>
  <si>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</si>
  <si>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</si>
  <si>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</si>
  <si>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</si>
  <si>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</si>
  <si>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</si>
  <si>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</si>
  <si>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</si>
  <si>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</si>
  <si>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</si>
  <si>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</si>
  <si>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</si>
  <si>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</si>
  <si>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</si>
  <si>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</si>
  <si>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</si>
  <si>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</si>
  <si>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</si>
  <si>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</si>
  <si>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</si>
  <si>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</si>
  <si>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</si>
  <si>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</si>
  <si>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</si>
  <si>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</si>
  <si>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</si>
  <si>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</si>
  <si>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</si>
  <si>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</si>
  <si>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</si>
  <si>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</si>
  <si>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</si>
  <si>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</si>
  <si>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</si>
  <si>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</si>
  <si>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</si>
  <si>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</si>
  <si>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</si>
  <si>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</si>
  <si>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</si>
  <si>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</si>
  <si>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</si>
  <si>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</si>
  <si>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</si>
  <si>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</si>
  <si>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</si>
  <si>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</si>
  <si>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</si>
  <si>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</si>
  <si>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</si>
  <si>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</si>
  <si>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</si>
  <si>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</si>
  <si>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</si>
  <si>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</si>
  <si>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</si>
  <si>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</si>
  <si>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</si>
  <si>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</si>
  <si>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</si>
  <si>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</si>
  <si>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</si>
  <si>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</si>
  <si>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</si>
  <si>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</si>
  <si>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</si>
  <si>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</si>
  <si>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</si>
  <si>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</si>
  <si>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</si>
  <si>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</si>
  <si>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</si>
  <si>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</si>
  <si>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</si>
  <si>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</si>
  <si>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</si>
  <si>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</si>
  <si>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</si>
  <si>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</si>
  <si>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</si>
  <si>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</si>
  <si>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</si>
  <si>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</si>
  <si>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</si>
  <si>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</si>
  <si>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</si>
  <si>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</si>
  <si>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</si>
  <si>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</si>
  <si>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</si>
  <si>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</si>
  <si>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</si>
  <si>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</si>
  <si>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</si>
  <si>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</si>
  <si>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</si>
  <si>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</si>
  <si>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</si>
  <si>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</si>
  <si>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</si>
  <si>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</si>
  <si>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</si>
  <si>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</si>
  <si>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</si>
  <si>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</si>
  <si>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</si>
  <si>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</si>
  <si>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</si>
  <si>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</si>
  <si>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</si>
  <si>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</si>
  <si>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</si>
  <si>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</si>
  <si>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</si>
  <si>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</si>
  <si>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</si>
  <si>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</si>
  <si>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</si>
  <si>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</si>
  <si>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</si>
  <si>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</si>
  <si>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</si>
  <si>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</si>
  <si>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</si>
  <si>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</si>
  <si>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</si>
  <si>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</si>
  <si>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</si>
  <si>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</si>
  <si>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</si>
  <si>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</si>
  <si>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</si>
  <si>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</si>
  <si>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</si>
  <si>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</si>
  <si>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</si>
  <si>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</si>
  <si>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</si>
  <si>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</si>
  <si>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</si>
  <si>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</si>
  <si>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</si>
  <si>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</si>
  <si>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</si>
  <si>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</si>
  <si>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</si>
  <si>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</si>
  <si>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</si>
  <si>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</si>
  <si>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</si>
  <si>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</si>
  <si>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</si>
  <si>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</si>
  <si>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</si>
  <si>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</si>
  <si>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</si>
  <si>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</si>
  <si>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</si>
  <si>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</si>
  <si>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</si>
  <si>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</si>
  <si>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</si>
  <si>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</si>
  <si>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</si>
  <si>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</si>
  <si>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</si>
  <si>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</si>
  <si>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</si>
  <si>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</si>
  <si>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</si>
  <si>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</si>
  <si>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</si>
  <si>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</si>
  <si>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</si>
  <si>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</si>
  <si>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</si>
  <si>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</si>
  <si>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</si>
  <si>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</si>
  <si>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</si>
  <si>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</si>
  <si>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</si>
  <si>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</si>
  <si>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</si>
  <si>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</si>
  <si>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</si>
  <si>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</si>
  <si>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</si>
  <si>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</si>
  <si>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</si>
  <si>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</si>
  <si>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</si>
  <si>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</si>
  <si>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</si>
  <si>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</si>
  <si>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</si>
  <si>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</si>
  <si>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</si>
  <si>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</si>
  <si>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</si>
  <si>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</si>
  <si>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</si>
  <si>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</si>
  <si>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</si>
  <si>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</si>
  <si>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</si>
  <si>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</si>
  <si>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</si>
  <si>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</si>
  <si>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</si>
  <si>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</si>
  <si>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</si>
  <si>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</si>
  <si>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</si>
  <si>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</si>
  <si>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</si>
  <si>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</si>
  <si>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</si>
  <si>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</si>
  <si>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</si>
  <si>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</si>
  <si>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</si>
  <si>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</si>
  <si>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</si>
  <si>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</si>
  <si>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</si>
  <si>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</si>
  <si>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</si>
  <si>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</si>
  <si>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</si>
  <si>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</si>
  <si>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</si>
  <si>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</si>
  <si>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</si>
  <si>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</si>
  <si>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</si>
  <si>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</si>
  <si>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</si>
  <si>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</si>
  <si>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</si>
  <si>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</si>
  <si>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</si>
  <si>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</si>
  <si>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</si>
  <si>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</si>
  <si>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</si>
  <si>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</si>
  <si>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</si>
  <si>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</si>
  <si>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</si>
  <si>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</si>
  <si>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</si>
  <si>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</si>
  <si>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</si>
  <si>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</si>
  <si>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</si>
  <si>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</si>
  <si>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</si>
  <si>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</si>
  <si>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</si>
  <si>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</si>
  <si>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</si>
  <si>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</si>
  <si>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</si>
  <si>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</si>
  <si>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</si>
  <si>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</si>
  <si>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</si>
  <si>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</si>
  <si>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</si>
  <si>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</si>
  <si>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</si>
  <si>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</si>
  <si>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</si>
  <si>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</si>
  <si>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</si>
  <si>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</si>
  <si>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</si>
  <si>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</si>
  <si>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</si>
  <si>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</si>
  <si>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</si>
  <si>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</si>
  <si>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</si>
  <si>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</si>
  <si>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</si>
  <si>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</si>
  <si>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</si>
  <si>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</si>
  <si>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</si>
  <si>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</si>
  <si>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</si>
  <si>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</si>
  <si>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</si>
  <si>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</si>
  <si>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</si>
  <si>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</si>
  <si>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</si>
  <si>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</si>
  <si>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</si>
  <si>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</si>
  <si>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</si>
  <si>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</si>
  <si>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</si>
  <si>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</si>
  <si>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</si>
  <si>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</si>
  <si>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</si>
  <si>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</si>
  <si>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</si>
  <si>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</si>
  <si>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</si>
  <si>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</si>
  <si>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</si>
  <si>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</si>
  <si>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</si>
  <si>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</si>
  <si>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</si>
  <si>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</si>
  <si>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</si>
  <si>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</si>
  <si>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</si>
  <si>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</si>
  <si>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</si>
  <si>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</si>
  <si>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</si>
  <si>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</si>
  <si>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</si>
  <si>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</si>
  <si>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</si>
  <si>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</si>
  <si>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</si>
  <si>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</si>
  <si>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</si>
  <si>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</si>
  <si>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</si>
  <si>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</si>
  <si>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</si>
  <si>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</si>
  <si>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</si>
  <si>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</si>
  <si>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</si>
  <si>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</si>
  <si>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</si>
  <si>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</si>
  <si>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</si>
  <si>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</si>
  <si>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</si>
  <si>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</si>
  <si>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</si>
  <si>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</si>
  <si>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</si>
  <si>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</si>
  <si>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</si>
  <si>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</si>
  <si>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</si>
  <si>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</si>
  <si>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</si>
  <si>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</si>
  <si>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</si>
  <si>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</si>
  <si>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</si>
  <si>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</si>
  <si>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</si>
  <si>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</si>
  <si>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</si>
  <si>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</si>
  <si>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</si>
  <si>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</si>
  <si>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</si>
  <si>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</si>
  <si>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</si>
  <si>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</si>
  <si>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</si>
  <si>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</si>
  <si>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</si>
  <si>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</si>
  <si>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</si>
  <si>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</si>
  <si>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</si>
  <si>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</si>
  <si>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</si>
  <si>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</si>
  <si>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</si>
  <si>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</si>
  <si>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</si>
  <si>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</si>
  <si>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</si>
  <si>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</si>
  <si>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</si>
  <si>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</si>
  <si>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</si>
  <si>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</si>
  <si>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</si>
  <si>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</si>
  <si>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</si>
  <si>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</si>
  <si>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</si>
  <si>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</si>
  <si>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</si>
  <si>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</si>
  <si>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</si>
  <si>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</si>
  <si>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</si>
  <si>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</si>
  <si>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</si>
  <si>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</si>
  <si>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</si>
  <si>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</si>
  <si>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</si>
  <si>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</si>
  <si>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</si>
  <si>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</si>
  <si>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</si>
  <si>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</si>
  <si>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</si>
  <si>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</si>
  <si>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</si>
  <si>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</si>
  <si>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</si>
  <si>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</si>
  <si>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</si>
  <si>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</si>
  <si>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</si>
  <si>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</si>
  <si>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</si>
  <si>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</si>
  <si>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</si>
  <si>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</si>
  <si>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</si>
  <si>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</si>
  <si>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</si>
  <si>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</si>
  <si>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</si>
  <si>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</si>
  <si>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</si>
  <si>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</si>
  <si>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</si>
  <si>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</si>
  <si>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</si>
  <si>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</si>
  <si>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</si>
  <si>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</si>
  <si>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</si>
  <si>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</si>
  <si>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</si>
  <si>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</si>
  <si>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</si>
  <si>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</si>
  <si>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</si>
  <si>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</si>
  <si>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</si>
  <si>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</si>
  <si>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</si>
  <si>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</si>
  <si>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</si>
  <si>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</si>
  <si>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</si>
  <si>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</si>
  <si>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</si>
  <si>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</si>
  <si>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</si>
  <si>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</si>
  <si>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</si>
  <si>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</si>
  <si>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</si>
  <si>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</si>
  <si>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</si>
  <si>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</si>
  <si>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</si>
  <si>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</si>
  <si>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</si>
  <si>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</si>
  <si>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</si>
  <si>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</si>
  <si>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</si>
  <si>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</si>
  <si>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</si>
  <si>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</si>
  <si>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</si>
  <si>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</si>
  <si>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</si>
  <si>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</si>
  <si>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</si>
  <si>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</si>
  <si>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</si>
  <si>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</si>
  <si>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</si>
  <si>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</si>
  <si>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</si>
  <si>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</si>
  <si>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</si>
  <si>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</si>
  <si>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</si>
  <si>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</si>
  <si>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</si>
  <si>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</si>
  <si>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</si>
  <si>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</si>
  <si>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</si>
  <si>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</si>
  <si>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</si>
  <si>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</si>
  <si>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</si>
  <si>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</si>
  <si>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</si>
  <si>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</si>
  <si>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</si>
  <si>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</si>
  <si>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</si>
  <si>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</si>
  <si>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</si>
  <si>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</si>
  <si>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</si>
  <si>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</si>
  <si>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</si>
  <si>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</si>
  <si>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</si>
  <si>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</si>
  <si>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</si>
  <si>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</si>
  <si>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</si>
  <si>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</si>
  <si>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</si>
  <si>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</si>
  <si>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</si>
  <si>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</si>
  <si>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</si>
  <si>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</si>
  <si>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</si>
  <si>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</si>
  <si>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</si>
  <si>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</si>
  <si>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</si>
  <si>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</si>
  <si>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</si>
  <si>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</si>
  <si>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</si>
  <si>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</si>
  <si>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</si>
  <si>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</si>
  <si>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</si>
  <si>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</si>
  <si>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</si>
  <si>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</si>
  <si>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</si>
  <si>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</si>
  <si>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</si>
  <si>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</si>
  <si>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</si>
  <si>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</si>
  <si>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</si>
  <si>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</si>
  <si>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</si>
  <si>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</si>
  <si>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</si>
  <si>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</si>
  <si>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</si>
  <si>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</si>
  <si>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</si>
  <si>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</si>
  <si>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</si>
  <si>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</si>
  <si>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</si>
  <si>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</si>
  <si>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</si>
  <si>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</si>
  <si>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</si>
  <si>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</si>
  <si>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</si>
  <si>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</si>
  <si>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</si>
  <si>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</si>
  <si>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</si>
  <si>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</si>
  <si>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</si>
  <si>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</si>
  <si>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</si>
  <si>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</si>
  <si>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</si>
  <si>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</si>
  <si>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</si>
  <si>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</si>
  <si>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</si>
  <si>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</si>
  <si>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</si>
  <si>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</si>
  <si>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</si>
  <si>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</si>
  <si>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</si>
  <si>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</si>
  <si>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</si>
  <si>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</si>
  <si>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</si>
  <si>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</si>
  <si>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</si>
  <si>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</si>
  <si>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</si>
  <si>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</si>
  <si>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</si>
  <si>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</si>
  <si>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</si>
  <si>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</si>
  <si>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</si>
  <si>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</si>
  <si>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</si>
  <si>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</si>
  <si>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</si>
  <si>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</si>
  <si>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</si>
  <si>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</si>
  <si>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</si>
  <si>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</si>
  <si>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</si>
  <si>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</si>
  <si>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</si>
  <si>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</si>
  <si>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</si>
  <si>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</si>
  <si>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</si>
  <si>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</si>
  <si>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</si>
  <si>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</si>
  <si>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</si>
  <si>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</si>
  <si>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</si>
  <si>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</si>
  <si>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</si>
  <si>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</si>
  <si>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</si>
  <si>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</si>
  <si>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</si>
  <si>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</si>
  <si>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</si>
  <si>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</si>
  <si>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</si>
  <si>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</si>
  <si>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</si>
  <si>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</si>
  <si>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</si>
  <si>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</si>
  <si>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</si>
  <si>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</si>
  <si>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</si>
  <si>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</si>
  <si>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</si>
  <si>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</si>
  <si>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</si>
  <si>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</si>
  <si>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</si>
  <si>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</si>
  <si>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</si>
  <si>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</si>
  <si>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</si>
  <si>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</si>
  <si>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</si>
  <si>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</si>
  <si>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</si>
  <si>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</si>
  <si>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</si>
  <si>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</si>
  <si>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</si>
  <si>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</si>
  <si>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</si>
  <si>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</si>
  <si>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</si>
  <si>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</si>
  <si>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</si>
  <si>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</si>
  <si>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</si>
  <si>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</si>
  <si>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</si>
  <si>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</si>
  <si>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</si>
  <si>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</si>
  <si>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</si>
  <si>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</si>
  <si>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</si>
  <si>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</si>
  <si>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</si>
  <si>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</si>
  <si>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</si>
  <si>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</si>
  <si>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</si>
  <si>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</si>
  <si>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</si>
  <si>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</si>
  <si>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</si>
  <si>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</si>
  <si>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</si>
  <si>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</si>
  <si>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</si>
  <si>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</si>
  <si>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</si>
  <si>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</si>
  <si>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</si>
  <si>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</si>
  <si>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</si>
  <si>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</si>
  <si>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</si>
  <si>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</si>
  <si>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</si>
  <si>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</si>
  <si>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</si>
  <si>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</si>
  <si>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</si>
  <si>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</si>
  <si>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</si>
  <si>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</si>
  <si>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</si>
  <si>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</si>
  <si>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</si>
  <si>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</si>
  <si>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</si>
  <si>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</si>
  <si>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</si>
  <si>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</si>
  <si>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</si>
  <si>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</si>
  <si>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</si>
  <si>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</si>
  <si>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</si>
  <si>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</si>
  <si>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</si>
  <si>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</si>
  <si>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</si>
  <si>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</si>
  <si>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</si>
  <si>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</si>
  <si>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</si>
  <si>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</si>
  <si>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</si>
  <si>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</si>
  <si>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</si>
  <si>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</si>
  <si>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</si>
  <si>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</si>
  <si>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</si>
  <si>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</si>
  <si>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</si>
  <si>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</si>
  <si>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</si>
  <si>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</si>
  <si>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</si>
  <si>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</si>
  <si>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</si>
  <si>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</si>
  <si>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</si>
  <si>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</si>
  <si>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</si>
  <si>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</si>
  <si>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</si>
  <si>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</si>
  <si>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</si>
  <si>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</si>
  <si>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</si>
  <si>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</si>
  <si>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</si>
  <si>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</si>
  <si>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</si>
  <si>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</si>
  <si>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</si>
  <si>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</si>
  <si>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</si>
  <si>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</si>
  <si>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</si>
  <si>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</si>
  <si>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</si>
  <si>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</si>
  <si>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</si>
  <si>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</si>
  <si>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</si>
  <si>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</si>
  <si>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</si>
  <si>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</si>
  <si>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</si>
  <si>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</si>
  <si>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</si>
  <si>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</si>
  <si>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</si>
  <si>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</si>
  <si>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</si>
  <si>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</si>
  <si>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</si>
  <si>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</si>
  <si>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</si>
  <si>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</si>
  <si>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</si>
  <si>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</si>
  <si>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</si>
  <si>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</si>
  <si>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</si>
  <si>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</si>
  <si>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</si>
  <si>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</si>
  <si>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</si>
  <si>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</si>
  <si>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</si>
  <si>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</si>
  <si>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</si>
  <si>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</si>
  <si>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</si>
  <si>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</si>
  <si>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</si>
  <si>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</si>
  <si>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</si>
  <si>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</si>
  <si>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</si>
  <si>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</si>
  <si>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</si>
  <si>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</si>
  <si>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</si>
  <si>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</si>
  <si>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</si>
  <si>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</si>
  <si>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</si>
  <si>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</si>
  <si>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</si>
  <si>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</si>
  <si>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</si>
  <si>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</si>
  <si>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</si>
  <si>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</si>
  <si>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</si>
  <si>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</si>
  <si>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</si>
  <si>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</si>
  <si>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</si>
  <si>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</si>
  <si>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</si>
  <si>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</si>
  <si>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</si>
  <si>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</si>
  <si>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</si>
  <si>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</si>
  <si>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</si>
  <si>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</si>
  <si>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</si>
  <si>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</si>
  <si>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</si>
  <si>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</si>
  <si>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</si>
  <si>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</si>
  <si>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</si>
  <si>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</si>
  <si>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</si>
  <si>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</si>
  <si>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</si>
  <si>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</si>
  <si>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</si>
  <si>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</si>
  <si>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</si>
  <si>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</si>
  <si>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</si>
  <si>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</si>
  <si>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</si>
  <si>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</si>
  <si>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</si>
  <si>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</si>
  <si>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</si>
  <si>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</si>
  <si>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</si>
  <si>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</si>
  <si>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</si>
  <si>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</si>
  <si>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</si>
  <si>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</si>
  <si>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</si>
  <si>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</si>
  <si>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</si>
  <si>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</si>
  <si>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</si>
  <si>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</si>
  <si>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</si>
  <si>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</si>
  <si>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</si>
  <si>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</si>
  <si>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</si>
  <si>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</si>
  <si>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</si>
  <si>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</si>
  <si>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</si>
  <si>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</si>
  <si>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</si>
  <si>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</si>
  <si>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</si>
  <si>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</si>
  <si>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</si>
  <si>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</si>
  <si>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</si>
  <si>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</si>
  <si>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</si>
  <si>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</si>
  <si>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</si>
  <si>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</si>
  <si>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</si>
  <si>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</si>
  <si>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</si>
  <si>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</si>
  <si>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</si>
  <si>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</si>
  <si>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</si>
  <si>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</si>
  <si>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</si>
  <si>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</si>
  <si>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</si>
  <si>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</si>
  <si>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</si>
  <si>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</si>
  <si>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</si>
  <si>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</si>
  <si>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</si>
  <si>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</si>
  <si>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</si>
  <si>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</si>
  <si>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</si>
  <si>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</si>
  <si>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</si>
  <si>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</si>
  <si>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</si>
  <si>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</si>
  <si>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</si>
  <si>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</si>
  <si>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</si>
  <si>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</si>
  <si>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</si>
  <si>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</si>
  <si>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</si>
  <si>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</si>
  <si>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</si>
  <si>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</si>
  <si>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</si>
  <si>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</si>
  <si>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</si>
  <si>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</si>
  <si>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</si>
  <si>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</si>
  <si>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</si>
  <si>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</si>
  <si>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</si>
  <si>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</si>
  <si>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</si>
  <si>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</si>
  <si>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</si>
  <si>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</si>
  <si>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</si>
  <si>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</si>
  <si>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</si>
  <si>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</si>
  <si>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</si>
  <si>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</si>
  <si>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</si>
  <si>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</si>
  <si>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</si>
  <si>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</si>
  <si>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</si>
  <si>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</si>
  <si>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</si>
  <si>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</si>
  <si>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</si>
  <si>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</si>
  <si>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</si>
  <si>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</si>
  <si>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</si>
  <si>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</si>
  <si>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</si>
  <si>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</si>
  <si>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</si>
  <si>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</si>
  <si>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</si>
  <si>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</si>
  <si>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</si>
  <si>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</si>
  <si>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</si>
  <si>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</si>
  <si>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</si>
  <si>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</si>
  <si>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</si>
  <si>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</si>
  <si>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</si>
  <si>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</si>
  <si>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</si>
  <si>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</si>
  <si>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</si>
  <si>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</si>
  <si>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</si>
  <si>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</si>
  <si>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</si>
  <si>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</si>
  <si>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</si>
  <si>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</si>
  <si>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</si>
  <si>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</si>
  <si>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</si>
  <si>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</si>
  <si>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</si>
  <si>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</si>
  <si>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</si>
  <si>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</si>
  <si>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</si>
  <si>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</si>
  <si>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</si>
  <si>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</si>
  <si>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</si>
  <si>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</si>
  <si>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</si>
  <si>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</si>
  <si>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</si>
  <si>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</si>
  <si>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</si>
  <si>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</si>
  <si>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</si>
  <si>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</si>
  <si>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</si>
  <si>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</si>
  <si>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</si>
  <si>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</si>
  <si>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</si>
  <si>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</si>
  <si>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</si>
  <si>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</si>
  <si>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</si>
  <si>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</si>
  <si>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</si>
  <si>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</si>
  <si>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</si>
  <si>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</si>
  <si>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</si>
  <si>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</si>
  <si>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</si>
  <si>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</si>
  <si>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</si>
  <si>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</si>
  <si>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</si>
  <si>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</si>
  <si>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</si>
  <si>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</si>
  <si>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</si>
  <si>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</si>
  <si>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</si>
  <si>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</si>
  <si>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</si>
  <si>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</si>
  <si>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</si>
  <si>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</si>
  <si>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</si>
  <si>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</si>
  <si>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</si>
  <si>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</si>
  <si>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</si>
  <si>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</si>
  <si>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</si>
  <si>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</si>
  <si>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</si>
  <si>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</si>
  <si>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</si>
  <si>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</si>
  <si>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</si>
  <si>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</si>
  <si>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</si>
  <si>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</si>
  <si>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</si>
  <si>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</si>
  <si>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</si>
  <si>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</si>
  <si>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</si>
  <si>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</si>
  <si>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</si>
  <si>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</si>
  <si>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</si>
  <si>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</si>
  <si>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</si>
  <si>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</si>
  <si>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</si>
  <si>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</si>
  <si>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</si>
  <si>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</si>
  <si>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</si>
  <si>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</si>
  <si>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</si>
  <si>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</si>
  <si>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</si>
  <si>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</si>
  <si>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</si>
  <si>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</si>
  <si>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</si>
  <si>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</si>
  <si>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</si>
  <si>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</si>
  <si>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</si>
  <si>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</si>
  <si>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</si>
  <si>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</si>
  <si>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</si>
  <si>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</si>
  <si>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</si>
  <si>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</si>
  <si>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</si>
  <si>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</si>
  <si>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</si>
  <si>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</si>
  <si>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</si>
  <si>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</si>
  <si>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</si>
  <si>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</si>
  <si>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</si>
  <si>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</si>
  <si>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</si>
  <si>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</si>
  <si>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</si>
  <si>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</si>
  <si>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</si>
  <si>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</si>
  <si>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</si>
  <si>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</si>
  <si>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</si>
  <si>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</si>
  <si>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</si>
  <si>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</si>
  <si>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</si>
  <si>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</si>
  <si>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</si>
  <si>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</si>
  <si>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</si>
  <si>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</si>
  <si>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</si>
  <si>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</si>
  <si>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</si>
  <si>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</si>
  <si>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</si>
  <si>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</si>
  <si>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</si>
  <si>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</si>
  <si>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</si>
  <si>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</si>
  <si>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</si>
  <si>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</si>
  <si>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</si>
  <si>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</si>
  <si>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</si>
  <si>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</si>
  <si>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</si>
  <si>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</si>
  <si>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</si>
  <si>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</si>
  <si>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</si>
  <si>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</si>
  <si>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</si>
  <si>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</si>
  <si>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</si>
  <si>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</si>
  <si>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</si>
  <si>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</si>
  <si>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</si>
  <si>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</si>
  <si>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</si>
  <si>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</si>
  <si>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</si>
  <si>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</si>
  <si>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</si>
  <si>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</si>
  <si>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</si>
  <si>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</si>
  <si>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</si>
  <si>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</si>
  <si>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</si>
  <si>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</si>
  <si>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</si>
  <si>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</si>
  <si>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</si>
  <si>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</si>
  <si>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</si>
  <si>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</si>
  <si>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</si>
  <si>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</si>
  <si>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</si>
  <si>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</si>
  <si>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</si>
  <si>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</si>
  <si>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</si>
  <si>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</si>
  <si>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</si>
  <si>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</si>
  <si>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</si>
  <si>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</si>
  <si>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</si>
  <si>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</si>
  <si>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</si>
  <si>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</si>
  <si>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</si>
  <si>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</si>
  <si>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</si>
  <si>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</si>
  <si>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</si>
  <si>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</si>
  <si>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</si>
  <si>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</si>
  <si>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</si>
  <si>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</si>
  <si>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</si>
  <si>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</si>
  <si>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</si>
  <si>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</si>
  <si>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</si>
  <si>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</si>
  <si>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</si>
  <si>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</si>
  <si>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</si>
  <si>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</si>
  <si>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</si>
  <si>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</si>
  <si>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</si>
  <si>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</si>
  <si>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</si>
  <si>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</si>
  <si>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</si>
  <si>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</si>
  <si>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</si>
  <si>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</si>
  <si>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</si>
  <si>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</si>
  <si>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</si>
  <si>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</si>
  <si>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</si>
  <si>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</si>
  <si>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</si>
  <si>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</si>
  <si>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</si>
  <si>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</si>
  <si>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</si>
  <si>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</si>
  <si>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</si>
  <si>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</si>
  <si>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</si>
  <si>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</si>
  <si>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</si>
  <si>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</si>
  <si>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</si>
  <si>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</si>
  <si>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</si>
  <si>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</si>
  <si>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</si>
  <si>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</si>
  <si>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</si>
  <si>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</si>
  <si>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</si>
  <si>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</si>
  <si>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</si>
  <si>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</si>
  <si>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</si>
  <si>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</si>
  <si>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</si>
  <si>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</si>
  <si>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</si>
  <si>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</si>
  <si>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</si>
  <si>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</si>
  <si>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</si>
  <si>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</si>
  <si>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</si>
  <si>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</si>
  <si>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</si>
  <si>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</si>
  <si>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</si>
  <si>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</si>
  <si>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</si>
  <si>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</si>
  <si>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</si>
  <si>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</si>
  <si>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</si>
  <si>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</si>
  <si>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</si>
  <si>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</si>
  <si>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</si>
  <si>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</si>
  <si>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</si>
  <si>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</si>
  <si>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</si>
  <si>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</si>
  <si>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</si>
  <si>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</si>
  <si>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</si>
  <si>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</si>
  <si>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</si>
  <si>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</si>
  <si>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</si>
  <si>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</si>
  <si>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</si>
  <si>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</si>
  <si>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</si>
  <si>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</si>
  <si>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</si>
  <si>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</si>
  <si>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</si>
  <si>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</si>
  <si>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</si>
  <si>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</si>
  <si>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</si>
  <si>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</si>
  <si>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</si>
  <si>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</si>
  <si>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</si>
  <si>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</si>
  <si>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</si>
  <si>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</si>
  <si>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</si>
  <si>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</si>
  <si>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</si>
  <si>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</si>
  <si>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</si>
  <si>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</si>
  <si>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</si>
  <si>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</si>
  <si>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</si>
  <si>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</si>
  <si>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</si>
  <si>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</si>
  <si>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</si>
  <si>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</si>
  <si>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</si>
  <si>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</si>
  <si>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</si>
  <si>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</si>
  <si>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</si>
  <si>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</si>
  <si>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</si>
  <si>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</si>
  <si>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</si>
  <si>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</si>
  <si>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</si>
  <si>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</si>
  <si>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</si>
  <si>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</si>
  <si>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</si>
  <si>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</si>
  <si>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</si>
  <si>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</si>
  <si>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</si>
  <si>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</si>
  <si>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</si>
  <si>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</si>
  <si>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</si>
  <si>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</si>
  <si>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</si>
  <si>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</si>
  <si>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</si>
  <si>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</si>
  <si>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</si>
  <si>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</si>
  <si>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</si>
  <si>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</si>
  <si>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</si>
  <si>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</si>
  <si>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</si>
  <si>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</si>
  <si>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</si>
  <si>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</si>
  <si>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</si>
  <si>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</si>
  <si>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</si>
  <si>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</si>
  <si>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</si>
  <si>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</si>
  <si>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</si>
  <si>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</si>
  <si>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</si>
  <si>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</si>
  <si>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</si>
  <si>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</si>
  <si>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</si>
  <si>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</si>
  <si>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</si>
  <si>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</si>
  <si>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</si>
  <si>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</si>
  <si>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</si>
  <si>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</si>
  <si>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</si>
  <si>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</si>
  <si>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</si>
  <si>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</si>
  <si>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</si>
  <si>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</si>
  <si>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</si>
  <si>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</si>
  <si>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</si>
  <si>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</si>
  <si>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</si>
  <si>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</si>
  <si>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</si>
  <si>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</si>
  <si>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</si>
  <si>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</si>
  <si>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</si>
  <si>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</si>
  <si>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</si>
  <si>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</si>
  <si>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</si>
  <si>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</si>
  <si>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</si>
  <si>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</si>
  <si>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</si>
  <si>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</si>
  <si>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</si>
  <si>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</si>
  <si>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</si>
  <si>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</si>
  <si>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</si>
  <si>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</si>
  <si>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</si>
  <si>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</si>
  <si>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</si>
  <si>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</si>
  <si>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</si>
  <si>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</si>
  <si>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</si>
  <si>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</si>
  <si>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</si>
  <si>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</si>
  <si>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</si>
  <si>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</si>
  <si>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</si>
  <si>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</si>
  <si>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</si>
  <si>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</si>
  <si>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</si>
  <si>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</si>
  <si>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</si>
  <si>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</si>
  <si>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</si>
  <si>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</si>
  <si>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</si>
  <si>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</si>
  <si>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</si>
  <si>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</si>
  <si>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</si>
  <si>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</si>
  <si>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</si>
  <si>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</si>
  <si>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</si>
  <si>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</si>
  <si>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</si>
  <si>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</si>
  <si>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</si>
  <si>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</si>
  <si>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</si>
  <si>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</si>
  <si>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</si>
  <si>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</si>
  <si>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</si>
  <si>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</si>
  <si>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</si>
  <si>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</si>
  <si>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</si>
  <si>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</si>
  <si>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</si>
  <si>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</si>
  <si>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</si>
  <si>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</si>
  <si>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</si>
  <si>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</si>
  <si>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</si>
  <si>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</si>
  <si>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</si>
  <si>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</si>
  <si>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</si>
  <si>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</si>
  <si>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</si>
  <si>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</si>
  <si>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</si>
  <si>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</si>
  <si>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</si>
  <si>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</si>
  <si>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</si>
  <si>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</si>
  <si>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</si>
  <si>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</si>
  <si>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</si>
  <si>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</si>
  <si>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</si>
  <si>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</si>
  <si>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</si>
  <si>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</si>
  <si>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</si>
  <si>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</si>
  <si>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</si>
  <si>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</si>
  <si>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</si>
  <si>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</si>
  <si>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</si>
  <si>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</si>
  <si>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</si>
  <si>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</si>
  <si>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</si>
  <si>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</si>
  <si>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</si>
  <si>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</si>
  <si>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</si>
  <si>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</si>
  <si>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</si>
  <si>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</si>
  <si>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</si>
  <si>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</si>
  <si>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</si>
  <si>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</si>
  <si>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</si>
  <si>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</si>
  <si>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</si>
  <si>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</si>
  <si>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</si>
  <si>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</si>
  <si>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</si>
  <si>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</si>
  <si>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</si>
  <si>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</si>
  <si>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</si>
  <si>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</si>
  <si>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</si>
  <si>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</si>
  <si>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</si>
  <si>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</si>
  <si>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</si>
  <si>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</si>
  <si>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</si>
  <si>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</si>
  <si>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</si>
  <si>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</si>
  <si>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</si>
  <si>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</si>
  <si>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</si>
  <si>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</si>
  <si>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</si>
  <si>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</si>
  <si>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</si>
  <si>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</si>
  <si>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</si>
  <si>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</si>
  <si>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</si>
  <si>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</si>
  <si>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</si>
  <si>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</si>
  <si>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</si>
  <si>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</si>
  <si>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</si>
  <si>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</si>
  <si>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</si>
  <si>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</si>
  <si>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</si>
  <si>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</si>
  <si>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</si>
  <si>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</si>
  <si>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</si>
  <si>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</si>
  <si>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</si>
  <si>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</si>
  <si>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</si>
  <si>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</si>
  <si>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</si>
  <si>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</si>
  <si>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</si>
  <si>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</si>
  <si>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</si>
  <si>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</si>
  <si>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</si>
  <si>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</si>
  <si>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</si>
  <si>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</si>
  <si>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</si>
  <si>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</si>
  <si>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</si>
  <si>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</si>
  <si>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</si>
  <si>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</si>
  <si>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</si>
  <si>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</si>
  <si>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</si>
  <si>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</si>
  <si>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</si>
  <si>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</si>
  <si>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</si>
  <si>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</si>
  <si>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</si>
  <si>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</si>
  <si>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</si>
  <si>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</si>
  <si>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</si>
  <si>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</si>
  <si>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</si>
  <si>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</si>
  <si>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</si>
  <si>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</si>
  <si>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</si>
  <si>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</si>
  <si>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</si>
  <si>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</si>
  <si>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</si>
  <si>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</si>
  <si>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</si>
  <si>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</si>
  <si>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</si>
  <si>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</si>
  <si>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</si>
  <si>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</si>
  <si>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</si>
  <si>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</si>
  <si>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</si>
  <si>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</si>
  <si>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</si>
  <si>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</si>
  <si>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</si>
  <si>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</si>
  <si>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</si>
  <si>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</si>
  <si>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</si>
  <si>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</si>
  <si>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</si>
  <si>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</si>
  <si>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</si>
  <si>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</si>
  <si>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</si>
  <si>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</si>
  <si>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</si>
  <si>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</si>
  <si>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</si>
  <si>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</si>
  <si>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</si>
  <si>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</si>
  <si>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</si>
  <si>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</si>
  <si>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</si>
  <si>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</si>
  <si>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</si>
  <si>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</si>
  <si>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</si>
  <si>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</si>
  <si>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</si>
  <si>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</si>
  <si>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</si>
  <si>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</si>
  <si>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</si>
  <si>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</si>
  <si>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</si>
  <si>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</si>
  <si>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</si>
  <si>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</si>
  <si>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</si>
  <si>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</si>
  <si>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</si>
  <si>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</si>
  <si>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</si>
  <si>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</si>
  <si>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</si>
  <si>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</si>
  <si>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</si>
  <si>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</si>
  <si>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</si>
  <si>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</si>
  <si>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</si>
  <si>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</si>
  <si>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</si>
  <si>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</si>
  <si>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</si>
  <si>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</si>
  <si>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</si>
  <si>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</si>
  <si>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</si>
  <si>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</si>
  <si>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</si>
  <si>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</si>
  <si>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</si>
  <si>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</si>
  <si>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</si>
  <si>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</si>
  <si>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</si>
  <si>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</si>
  <si>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</si>
  <si>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</si>
  <si>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</si>
  <si>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</si>
  <si>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</si>
  <si>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</si>
  <si>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</si>
  <si>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</si>
  <si>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</si>
  <si>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</si>
  <si>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</si>
  <si>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</si>
  <si>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</si>
  <si>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</si>
  <si>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</si>
  <si>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</si>
  <si>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</si>
  <si>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</si>
  <si>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</si>
  <si>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</si>
  <si>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</si>
  <si>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</si>
  <si>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</si>
  <si>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</si>
  <si>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</si>
  <si>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</si>
  <si>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</si>
  <si>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</si>
  <si>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</si>
  <si>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</si>
  <si>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</si>
  <si>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</si>
  <si>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</si>
  <si>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</si>
  <si>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</si>
  <si>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</si>
  <si>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</si>
  <si>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</si>
  <si>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</si>
  <si>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</si>
  <si>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</si>
  <si>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</si>
  <si>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</si>
  <si>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</si>
  <si>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</si>
  <si>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</si>
  <si>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</si>
  <si>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</si>
  <si>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</si>
  <si>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</si>
  <si>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</si>
  <si>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</si>
  <si>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</si>
  <si>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</si>
  <si>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</si>
  <si>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</si>
  <si>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</si>
  <si>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</si>
  <si>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</si>
  <si>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</si>
  <si>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</si>
  <si>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</si>
  <si>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</si>
  <si>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</si>
  <si>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</si>
  <si>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</si>
  <si>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</si>
  <si>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</si>
  <si>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</si>
  <si>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</si>
  <si>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</si>
  <si>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</si>
  <si>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</si>
  <si>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</si>
  <si>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</si>
  <si>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</si>
  <si>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</si>
  <si>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</si>
  <si>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</si>
  <si>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</si>
  <si>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</si>
  <si>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</si>
  <si>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</si>
  <si>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</si>
  <si>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</si>
  <si>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</si>
  <si>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</si>
  <si>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</si>
  <si>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</si>
  <si>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</si>
  <si>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</si>
  <si>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</si>
  <si>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</si>
  <si>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</si>
  <si>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</si>
  <si>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</si>
  <si>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</si>
  <si>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</si>
  <si>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</si>
  <si>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</si>
  <si>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</si>
  <si>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</si>
  <si>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</si>
  <si>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</si>
  <si>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</si>
  <si>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</si>
  <si>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</si>
  <si>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</si>
  <si>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</si>
  <si>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</si>
  <si>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</si>
  <si>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</si>
  <si>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</si>
  <si>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</si>
  <si>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</si>
  <si>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</si>
  <si>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</si>
  <si>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</si>
  <si>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</si>
  <si>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</si>
  <si>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</si>
  <si>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</si>
  <si>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</si>
  <si>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</si>
  <si>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</si>
  <si>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</si>
  <si>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</si>
  <si>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</si>
  <si>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</si>
  <si>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</si>
  <si>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</si>
  <si>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</si>
  <si>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</si>
  <si>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</si>
  <si>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</si>
  <si>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</si>
  <si>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</si>
  <si>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</si>
  <si>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</si>
  <si>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</si>
  <si>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</si>
  <si>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</si>
  <si>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</si>
  <si>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</si>
  <si>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</si>
  <si>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</si>
  <si>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</si>
  <si>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</si>
  <si>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</si>
  <si>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</si>
  <si>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</si>
  <si>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</si>
  <si>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</si>
  <si>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</si>
  <si>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</si>
  <si>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</si>
  <si>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</si>
  <si>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</si>
  <si>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</si>
  <si>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</si>
  <si>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</si>
  <si>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</si>
  <si>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</si>
  <si>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</si>
  <si>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</si>
  <si>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</si>
  <si>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</si>
  <si>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</si>
  <si>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</si>
  <si>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</si>
  <si>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</si>
  <si>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</si>
  <si>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</si>
  <si>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</si>
  <si>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</si>
  <si>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</si>
  <si>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</si>
  <si>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</si>
  <si>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</si>
  <si>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</si>
  <si>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</si>
  <si>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</si>
  <si>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</si>
  <si>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</si>
  <si>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</si>
  <si>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</si>
  <si>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</si>
  <si>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</si>
  <si>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</si>
  <si>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</si>
  <si>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</si>
  <si>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</si>
  <si>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</si>
  <si>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</si>
  <si>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</si>
  <si>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</si>
  <si>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</si>
  <si>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</si>
  <si>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</si>
  <si>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</si>
  <si>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</si>
  <si>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</si>
  <si>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</si>
  <si>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</si>
  <si>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</si>
  <si>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</si>
  <si>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</si>
  <si>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</si>
  <si>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</si>
  <si>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</si>
  <si>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</si>
  <si>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</si>
  <si>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</si>
  <si>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</si>
  <si>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</si>
  <si>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</si>
  <si>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</si>
  <si>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</si>
  <si>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</si>
  <si>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</si>
  <si>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</si>
  <si>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</si>
  <si>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</si>
  <si>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</si>
  <si>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</si>
  <si>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</si>
  <si>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</si>
  <si>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</si>
  <si>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</si>
  <si>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</si>
  <si>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</si>
  <si>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</si>
  <si>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</si>
  <si>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</si>
  <si>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</si>
  <si>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</si>
  <si>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</si>
  <si>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</si>
  <si>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</si>
  <si>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</si>
  <si>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</si>
  <si>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</si>
  <si>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</si>
  <si>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</si>
  <si>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</si>
  <si>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</si>
  <si>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</si>
  <si>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</si>
  <si>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</si>
  <si>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</si>
  <si>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</si>
  <si>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</si>
  <si>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</si>
  <si>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</si>
  <si>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</si>
  <si>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</si>
  <si>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</si>
  <si>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</si>
  <si>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</si>
  <si>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</si>
  <si>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</si>
  <si>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</si>
  <si>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</si>
  <si>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</si>
  <si>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</si>
  <si>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</si>
  <si>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</si>
  <si>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</si>
  <si>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</si>
  <si>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</si>
  <si>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</si>
  <si>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</si>
  <si>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</si>
  <si>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</si>
  <si>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</si>
  <si>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</si>
  <si>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</si>
  <si>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</si>
  <si>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</si>
  <si>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</si>
  <si>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</si>
  <si>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</si>
  <si>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</si>
  <si>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</si>
  <si>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</si>
  <si>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</si>
  <si>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</si>
  <si>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</si>
  <si>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</si>
  <si>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</si>
  <si>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</si>
  <si>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</si>
  <si>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</si>
  <si>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</si>
  <si>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</si>
  <si>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</si>
  <si>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</si>
  <si>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</si>
  <si>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</si>
  <si>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</si>
  <si>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</si>
  <si>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</si>
  <si>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</si>
  <si>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</si>
  <si>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</si>
  <si>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</si>
  <si>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</si>
  <si>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</si>
  <si>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</si>
  <si>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</si>
  <si>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</si>
  <si>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</si>
  <si>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</si>
  <si>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</si>
  <si>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</si>
  <si>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</si>
  <si>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</si>
  <si>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</si>
  <si>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</si>
  <si>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</si>
  <si>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</si>
  <si>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</si>
  <si>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</si>
  <si>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</si>
  <si>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</si>
  <si>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</si>
  <si>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</si>
  <si>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</si>
  <si>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</si>
  <si>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</si>
  <si>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</si>
  <si>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</si>
  <si>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</si>
  <si>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</si>
  <si>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</si>
  <si>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</si>
  <si>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</si>
  <si>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</si>
  <si>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</si>
  <si>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</si>
  <si>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</si>
  <si>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</si>
  <si>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</si>
  <si>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</si>
  <si>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</si>
  <si>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</si>
  <si>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</si>
  <si>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</si>
  <si>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</si>
  <si>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</si>
  <si>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</si>
  <si>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</si>
  <si>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</si>
  <si>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</si>
  <si>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</si>
  <si>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</si>
  <si>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</si>
  <si>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</si>
  <si>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</si>
  <si>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</si>
  <si>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</si>
  <si>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</si>
  <si>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</si>
  <si>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</si>
  <si>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</si>
  <si>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</si>
  <si>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</si>
  <si>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</si>
  <si>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</si>
  <si>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</si>
  <si>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</si>
  <si>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</si>
  <si>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</si>
  <si>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</si>
  <si>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</si>
  <si>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</si>
  <si>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</si>
  <si>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</si>
  <si>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</si>
  <si>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</si>
  <si>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</si>
  <si>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</si>
  <si>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</si>
  <si>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</si>
  <si>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</si>
  <si>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</si>
  <si>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</si>
  <si>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</si>
  <si>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</si>
  <si>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</si>
  <si>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</si>
  <si>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</si>
  <si>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</si>
  <si>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</si>
  <si>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</si>
  <si>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</si>
  <si>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</si>
  <si>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</si>
  <si>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</si>
  <si>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</si>
  <si>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</si>
  <si>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</si>
  <si>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</si>
  <si>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</si>
  <si>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</si>
  <si>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</si>
  <si>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</si>
  <si>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</si>
  <si>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</si>
  <si>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</si>
  <si>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</si>
  <si>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</si>
  <si>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</si>
  <si>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</si>
  <si>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</si>
  <si>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</si>
  <si>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</si>
  <si>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</si>
  <si>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</si>
  <si>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</si>
  <si>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</si>
  <si>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</si>
  <si>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</si>
  <si>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</si>
  <si>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</si>
  <si>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</si>
  <si>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</si>
  <si>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</si>
  <si>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</si>
  <si>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</si>
  <si>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</si>
  <si>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</si>
  <si>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</si>
  <si>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</si>
  <si>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</si>
  <si>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</si>
  <si>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</si>
  <si>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</si>
  <si>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</si>
  <si>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</si>
  <si>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</si>
  <si>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</si>
  <si>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</si>
  <si>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</si>
  <si>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</si>
  <si>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</si>
  <si>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</si>
  <si>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</si>
  <si>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</si>
  <si>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</si>
  <si>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</si>
  <si>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</si>
  <si>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</si>
  <si>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</si>
  <si>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</si>
  <si>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</si>
  <si>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</si>
  <si>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</si>
  <si>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</si>
  <si>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</si>
  <si>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</si>
  <si>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</si>
  <si>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</si>
  <si>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</si>
  <si>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</si>
  <si>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</si>
  <si>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</si>
  <si>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</si>
  <si>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</si>
  <si>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</si>
  <si>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</si>
  <si>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</si>
  <si>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</si>
  <si>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</si>
  <si>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</si>
  <si>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</si>
  <si>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</si>
  <si>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</si>
  <si>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</si>
  <si>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</si>
  <si>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</si>
  <si>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</si>
  <si>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</si>
  <si>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</si>
  <si>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</si>
  <si>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</si>
  <si>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</si>
  <si>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</si>
  <si>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</si>
  <si>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</si>
  <si>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</si>
  <si>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</si>
  <si>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</si>
  <si>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</si>
  <si>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</si>
  <si>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</si>
  <si>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</si>
  <si>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</si>
  <si>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</si>
  <si>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</si>
  <si>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</si>
  <si>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</si>
  <si>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</si>
  <si>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</si>
  <si>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</si>
  <si>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</si>
  <si>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</si>
  <si>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</si>
  <si>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</si>
  <si>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</si>
  <si>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</si>
  <si>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</si>
  <si>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</si>
  <si>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</si>
  <si>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</si>
  <si>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</si>
  <si>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</si>
  <si>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</si>
  <si>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</si>
  <si>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</si>
  <si>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</si>
  <si>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</si>
  <si>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</si>
  <si>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</si>
  <si>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</si>
  <si>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</si>
  <si>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</si>
  <si>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</si>
  <si>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</si>
  <si>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</si>
  <si>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</si>
  <si>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</si>
  <si>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</si>
  <si>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</si>
  <si>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</si>
  <si>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</si>
  <si>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</si>
  <si>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</si>
  <si>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</si>
  <si>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</si>
  <si>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</si>
  <si>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</si>
  <si>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</si>
  <si>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</si>
  <si>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</si>
  <si>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</si>
  <si>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</si>
  <si>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</si>
  <si>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</si>
  <si>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</si>
  <si>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</si>
  <si>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</si>
  <si>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</si>
  <si>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</si>
  <si>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</si>
  <si>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</si>
  <si>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</si>
  <si>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</si>
  <si>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</si>
  <si>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</si>
  <si>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</si>
  <si>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</si>
  <si>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</si>
  <si>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</si>
  <si>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</si>
  <si>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</si>
  <si>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</si>
  <si>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</si>
  <si>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</si>
  <si>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</si>
  <si>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</si>
  <si>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</si>
  <si>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</si>
  <si>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</si>
  <si>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</si>
  <si>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</si>
  <si>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</si>
  <si>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</si>
  <si>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</si>
  <si>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</si>
  <si>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</si>
  <si>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</si>
  <si>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</si>
  <si>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</si>
  <si>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</si>
  <si>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</si>
  <si>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</si>
  <si>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</si>
  <si>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</si>
  <si>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</si>
  <si>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</si>
  <si>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</si>
  <si>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</si>
  <si>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</si>
  <si>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</si>
  <si>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</si>
  <si>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</si>
  <si>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</si>
  <si>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</si>
  <si>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</si>
  <si>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</si>
  <si>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</si>
  <si>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</si>
  <si>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</si>
  <si>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</si>
  <si>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</si>
  <si>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</si>
  <si>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</si>
  <si>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</si>
  <si>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</si>
  <si>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</si>
  <si>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</si>
  <si>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</si>
  <si>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</si>
  <si>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</si>
  <si>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</si>
  <si>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</si>
  <si>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</si>
  <si>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</si>
  <si>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</si>
  <si>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</si>
  <si>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</si>
  <si>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</si>
  <si>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</si>
  <si>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</si>
  <si>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</si>
  <si>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</si>
  <si>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</si>
  <si>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</si>
  <si>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</si>
  <si>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</si>
  <si>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</si>
  <si>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</si>
  <si>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</si>
  <si>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</si>
  <si>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</si>
  <si>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</si>
  <si>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</si>
  <si>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</si>
  <si>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</si>
  <si>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</si>
  <si>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</si>
  <si>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</si>
  <si>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</si>
  <si>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</si>
  <si>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</si>
  <si>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</si>
  <si>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</si>
  <si>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</si>
  <si>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</si>
  <si>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</si>
  <si>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</si>
  <si>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</si>
  <si>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</si>
  <si>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</si>
  <si>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</si>
  <si>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</si>
  <si>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</si>
  <si>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</si>
  <si>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</si>
  <si>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</si>
  <si>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</si>
  <si>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</si>
  <si>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</si>
  <si>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</si>
  <si>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</si>
  <si>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</si>
  <si>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</si>
  <si>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</si>
  <si>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</si>
  <si>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</si>
  <si>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</si>
  <si>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</si>
  <si>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</si>
  <si>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</si>
  <si>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</si>
  <si>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</si>
  <si>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</si>
  <si>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</si>
  <si>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</si>
  <si>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</si>
  <si>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</si>
  <si>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</si>
  <si>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</si>
  <si>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</si>
  <si>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</si>
  <si>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</si>
  <si>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</si>
  <si>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</si>
  <si>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</si>
  <si>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</si>
  <si>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</si>
  <si>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</si>
  <si>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</si>
  <si>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</si>
  <si>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</si>
  <si>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</si>
  <si>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</si>
  <si>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</si>
  <si>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</si>
  <si>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</si>
  <si>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</si>
  <si>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</si>
  <si>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</si>
  <si>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</si>
  <si>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</si>
  <si>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</si>
  <si>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</si>
  <si>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</si>
  <si>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</si>
  <si>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</si>
  <si>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</si>
  <si>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</si>
  <si>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</si>
  <si>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</si>
  <si>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</si>
  <si>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</si>
  <si>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</si>
  <si>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</si>
  <si>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</si>
  <si>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</si>
  <si>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</si>
  <si>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</si>
  <si>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</si>
  <si>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</si>
  <si>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</si>
  <si>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</si>
  <si>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</si>
  <si>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</si>
  <si>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</si>
  <si>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</si>
  <si>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</si>
  <si>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</si>
  <si>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</si>
  <si>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</si>
  <si>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</si>
  <si>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</si>
  <si>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</si>
  <si>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</si>
  <si>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</si>
  <si>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</si>
  <si>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</si>
  <si>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</si>
  <si>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</si>
  <si>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</si>
  <si>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</si>
  <si>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</si>
  <si>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</si>
  <si>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</si>
  <si>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</si>
  <si>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</si>
  <si>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</si>
  <si>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</si>
  <si>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</si>
  <si>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</si>
  <si>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</si>
  <si>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</si>
  <si>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</si>
  <si>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</si>
  <si>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</si>
  <si>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</si>
  <si>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</si>
  <si>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</si>
  <si>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</si>
  <si>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</si>
  <si>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</si>
  <si>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</si>
  <si>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</si>
  <si>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</si>
  <si>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</si>
  <si>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</si>
  <si>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</si>
  <si>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</si>
  <si>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</si>
  <si>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</si>
  <si>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</si>
  <si>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</si>
  <si>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</si>
  <si>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</si>
  <si>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</si>
  <si>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</si>
  <si>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</si>
  <si>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</si>
  <si>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</si>
  <si>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</si>
  <si>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</si>
  <si>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</si>
  <si>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</si>
  <si>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</si>
  <si>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</si>
  <si>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</si>
  <si>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</si>
  <si>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</si>
  <si>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</si>
  <si>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</si>
  <si>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</si>
  <si>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</si>
  <si>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</si>
  <si>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</si>
  <si>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</si>
  <si>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</si>
  <si>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</si>
  <si>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</si>
  <si>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</si>
  <si>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</si>
  <si>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</si>
  <si>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</si>
  <si>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</si>
  <si>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</si>
  <si>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</si>
  <si>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</si>
  <si>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</si>
  <si>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</si>
  <si>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</si>
  <si>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</si>
  <si>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</si>
  <si>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</si>
  <si>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</si>
  <si>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</si>
  <si>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</si>
  <si>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</si>
  <si>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</si>
  <si>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</si>
  <si>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</si>
  <si>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</si>
  <si>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</si>
  <si>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</si>
  <si>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</si>
  <si>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</si>
  <si>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</si>
  <si>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</si>
  <si>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</si>
  <si>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</si>
  <si>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</si>
  <si>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</si>
  <si>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</si>
  <si>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</si>
  <si>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</si>
  <si>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</si>
  <si>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</si>
  <si>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</si>
  <si>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</si>
  <si>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</si>
  <si>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</si>
  <si>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</si>
  <si>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</si>
  <si>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</si>
  <si>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</si>
  <si>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</si>
  <si>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</si>
  <si>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</si>
  <si>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</si>
  <si>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</si>
  <si>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</si>
  <si>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</si>
  <si>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</si>
  <si>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</si>
  <si>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</si>
  <si>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</si>
  <si>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</si>
  <si>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</si>
  <si>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</si>
  <si>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</si>
  <si>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</si>
  <si>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</si>
  <si>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</si>
  <si>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</si>
  <si>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</si>
  <si>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</si>
  <si>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</si>
  <si>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</si>
  <si>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</si>
  <si>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</si>
  <si>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</si>
  <si>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</si>
  <si>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</si>
  <si>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</si>
  <si>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</si>
  <si>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</si>
  <si>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</si>
  <si>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</si>
  <si>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</si>
  <si>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</si>
  <si>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</si>
  <si>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</si>
  <si>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</si>
  <si>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</si>
  <si>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</si>
  <si>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</si>
  <si>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</si>
  <si>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</si>
  <si>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</si>
  <si>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</si>
  <si>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</si>
  <si>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</si>
  <si>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</si>
  <si>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</si>
  <si>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</si>
  <si>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</si>
  <si>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</si>
  <si>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</si>
  <si>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</si>
  <si>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</si>
  <si>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</si>
  <si>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</si>
  <si>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</si>
  <si>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</si>
  <si>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</si>
  <si>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</si>
  <si>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</si>
  <si>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</si>
  <si>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</si>
  <si>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</si>
  <si>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</si>
  <si>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</si>
  <si>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</si>
  <si>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</si>
  <si>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</si>
  <si>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</si>
  <si>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</si>
  <si>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</si>
  <si>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</si>
  <si>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</si>
  <si>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</si>
  <si>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</si>
  <si>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</si>
  <si>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</si>
  <si>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</si>
  <si>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</si>
  <si>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</si>
  <si>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</si>
  <si>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</si>
  <si>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</si>
  <si>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</si>
  <si>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</si>
  <si>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</si>
  <si>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</si>
  <si>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</si>
  <si>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</si>
  <si>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</si>
  <si>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</si>
  <si>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</si>
  <si>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</si>
  <si>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</si>
  <si>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</si>
  <si>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</si>
  <si>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</si>
  <si>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</si>
  <si>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</si>
  <si>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</si>
  <si>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</si>
  <si>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</si>
  <si>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</si>
  <si>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</si>
  <si>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</si>
  <si>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</si>
  <si>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</si>
  <si>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</si>
  <si>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</si>
  <si>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</si>
  <si>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</si>
  <si>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</si>
  <si>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</si>
  <si>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</si>
  <si>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</si>
  <si>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</si>
  <si>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</si>
  <si>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</si>
  <si>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</si>
  <si>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</si>
  <si>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</si>
  <si>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</si>
  <si>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</si>
  <si>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</si>
  <si>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</si>
  <si>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</si>
  <si>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</si>
  <si>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</si>
  <si>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</si>
  <si>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</si>
  <si>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</si>
  <si>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</si>
  <si>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</si>
  <si>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</si>
  <si>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</si>
  <si>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</si>
  <si>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</si>
  <si>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</si>
  <si>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</si>
  <si>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</si>
  <si>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</si>
  <si>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</si>
  <si>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</si>
  <si>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</si>
  <si>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</si>
  <si>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</si>
  <si>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</si>
  <si>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</si>
  <si>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</si>
  <si>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</si>
  <si>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</si>
  <si>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</si>
  <si>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</si>
  <si>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</si>
  <si>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</si>
  <si>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</si>
  <si>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</si>
  <si>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</si>
  <si>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</si>
  <si>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</si>
  <si>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</si>
  <si>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</si>
  <si>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</si>
  <si>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</si>
  <si>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</si>
  <si>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</si>
  <si>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</si>
  <si>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</si>
  <si>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</si>
  <si>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</si>
  <si>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</si>
  <si>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</si>
  <si>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</si>
  <si>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</si>
  <si>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</si>
  <si>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</si>
  <si>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</si>
  <si>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</si>
  <si>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</si>
  <si>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</si>
  <si>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</si>
  <si>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</si>
  <si>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</si>
  <si>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</si>
  <si>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</si>
  <si>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</si>
  <si>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</si>
  <si>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</si>
  <si>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</si>
  <si>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</si>
  <si>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</si>
  <si>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</si>
  <si>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</si>
  <si>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</si>
  <si>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</si>
  <si>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</si>
  <si>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</si>
  <si>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</si>
  <si>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</si>
  <si>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</si>
  <si>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</si>
  <si>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</si>
  <si>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</si>
  <si>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</si>
  <si>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</si>
  <si>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</si>
  <si>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</si>
  <si>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</si>
  <si>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</si>
  <si>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</si>
  <si>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</si>
  <si>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</si>
  <si>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</si>
  <si>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</si>
  <si>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</si>
  <si>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</si>
  <si>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</si>
  <si>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</si>
  <si>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</si>
  <si>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</si>
  <si>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</si>
  <si>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</si>
  <si>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</si>
  <si>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</si>
  <si>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</si>
  <si>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</si>
  <si>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</si>
  <si>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</si>
  <si>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</si>
  <si>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</si>
  <si>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</si>
  <si>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</si>
  <si>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</si>
  <si>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</si>
  <si>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</si>
  <si>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</si>
  <si>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</si>
  <si>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</si>
  <si>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</si>
  <si>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</si>
  <si>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</si>
  <si>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</si>
  <si>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</si>
  <si>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</si>
  <si>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</si>
  <si>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</si>
  <si>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</si>
  <si>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</si>
  <si>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</si>
  <si>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</si>
  <si>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</si>
  <si>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</si>
  <si>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</si>
  <si>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</si>
  <si>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</si>
  <si>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</si>
  <si>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</si>
  <si>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</si>
  <si>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</si>
  <si>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</si>
  <si>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</si>
  <si>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</si>
  <si>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</si>
  <si>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</si>
  <si>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</si>
  <si>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</si>
  <si>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</si>
  <si>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</si>
  <si>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</si>
  <si>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</si>
  <si>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</si>
  <si>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</si>
  <si>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</si>
  <si>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</si>
  <si>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</si>
  <si>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</si>
  <si>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</si>
  <si>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</si>
  <si>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</si>
  <si>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</si>
  <si>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</si>
  <si>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</si>
  <si>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</si>
  <si>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</si>
  <si>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</si>
  <si>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</si>
  <si>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</si>
  <si>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</si>
  <si>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</si>
  <si>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</si>
  <si>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</si>
  <si>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</si>
  <si>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</si>
  <si>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</si>
  <si>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</si>
  <si>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</si>
  <si>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</si>
  <si>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</si>
  <si>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</si>
  <si>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</si>
  <si>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</si>
  <si>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</si>
  <si>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</si>
  <si>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</si>
  <si>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</si>
  <si>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</si>
  <si>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</si>
  <si>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</si>
  <si>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</si>
  <si>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</si>
  <si>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</si>
  <si>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</si>
  <si>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</si>
  <si>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</si>
  <si>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</si>
  <si>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</si>
  <si>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</si>
  <si>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</si>
  <si>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</si>
  <si>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</si>
  <si>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</si>
  <si>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</si>
  <si>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</si>
  <si>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</si>
  <si>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</si>
  <si>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</si>
  <si>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</si>
  <si>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</si>
  <si>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</si>
  <si>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</si>
  <si>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</si>
  <si>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</si>
  <si>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</si>
  <si>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</si>
  <si>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</si>
  <si>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</si>
  <si>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</si>
  <si>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</si>
  <si>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</si>
  <si>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</si>
  <si>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</si>
  <si>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</si>
  <si>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</si>
  <si>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</si>
  <si>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</si>
  <si>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</si>
  <si>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</si>
  <si>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</si>
  <si>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</si>
  <si>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</si>
  <si>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</si>
  <si>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</si>
  <si>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</si>
  <si>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</si>
  <si>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</si>
  <si>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</si>
  <si>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</si>
  <si>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</si>
  <si>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</si>
  <si>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</si>
  <si>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</si>
  <si>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</si>
  <si>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</si>
  <si>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</si>
  <si>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</si>
  <si>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</si>
  <si>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</si>
  <si>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</si>
  <si>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</si>
  <si>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</si>
  <si>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</si>
  <si>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</si>
  <si>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</si>
  <si>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</si>
  <si>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</si>
  <si>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</si>
  <si>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</si>
  <si>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</si>
  <si>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</si>
  <si>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</si>
  <si>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</si>
  <si>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</si>
  <si>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</si>
  <si>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</si>
  <si>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</si>
  <si>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</si>
  <si>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</si>
  <si>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</si>
  <si>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</si>
  <si>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</si>
  <si>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</si>
  <si>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</si>
  <si>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</si>
  <si>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</si>
  <si>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</si>
  <si>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</si>
  <si>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</si>
  <si>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</si>
  <si>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</si>
  <si>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</si>
  <si>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</si>
  <si>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</si>
  <si>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</si>
  <si>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</si>
  <si>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</si>
  <si>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</si>
  <si>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</si>
  <si>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</si>
  <si>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</si>
  <si>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</si>
  <si>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</si>
  <si>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</si>
  <si>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</si>
  <si>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</si>
  <si>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</si>
  <si>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</si>
  <si>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</si>
  <si>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</si>
  <si>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</si>
  <si>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</si>
  <si>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</si>
  <si>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</si>
  <si>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</si>
  <si>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</si>
  <si>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</si>
  <si>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</si>
  <si>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</si>
  <si>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</si>
  <si>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</si>
  <si>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</si>
  <si>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</si>
  <si>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</si>
  <si>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</si>
  <si>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</si>
  <si>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</si>
  <si>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</si>
  <si>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</si>
  <si>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</si>
  <si>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</si>
  <si>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</si>
  <si>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</si>
  <si>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</si>
  <si>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</si>
  <si>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</si>
  <si>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</si>
  <si>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</si>
  <si>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</si>
  <si>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</si>
  <si>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</si>
  <si>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</si>
  <si>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</si>
  <si>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</si>
  <si>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</si>
  <si>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</si>
  <si>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</si>
  <si>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</si>
  <si>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</si>
  <si>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</si>
  <si>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</si>
  <si>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</si>
  <si>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</si>
  <si>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</si>
  <si>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</si>
  <si>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</si>
  <si>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</si>
  <si>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</si>
  <si>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</si>
  <si>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</si>
  <si>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</si>
  <si>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</si>
  <si>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</si>
  <si>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</si>
  <si>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</si>
  <si>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</si>
  <si>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</si>
  <si>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</si>
  <si>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</si>
  <si>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</si>
  <si>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</si>
  <si>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</si>
  <si>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</si>
  <si>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</si>
  <si>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</si>
  <si>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</si>
  <si>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</si>
  <si>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</si>
  <si>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</si>
  <si>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</si>
  <si>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</si>
  <si>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</si>
  <si>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</si>
  <si>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</si>
  <si>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</si>
  <si>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</si>
  <si>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</si>
  <si>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</si>
  <si>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</si>
  <si>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</si>
  <si>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</si>
  <si>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</si>
  <si>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</si>
  <si>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</si>
  <si>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</si>
  <si>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</si>
  <si>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</si>
  <si>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</si>
  <si>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</si>
  <si>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</si>
  <si>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</si>
  <si>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</si>
  <si>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</si>
  <si>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</si>
  <si>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</si>
  <si>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</si>
  <si>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</si>
  <si>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</si>
  <si>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</si>
  <si>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</si>
  <si>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</si>
  <si>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</si>
  <si>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</si>
  <si>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</si>
  <si>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</si>
  <si>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</si>
  <si>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</si>
  <si>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</si>
  <si>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</si>
  <si>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</si>
  <si>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</si>
  <si>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</si>
  <si>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</si>
  <si>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</si>
  <si>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</si>
  <si>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</si>
  <si>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</si>
  <si>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</si>
  <si>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</si>
  <si>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</si>
  <si>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</si>
  <si>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</si>
  <si>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</si>
  <si>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</si>
  <si>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</si>
  <si>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</si>
  <si>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</si>
  <si>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</si>
  <si>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</si>
  <si>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</si>
  <si>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</si>
  <si>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</si>
  <si>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</si>
  <si>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</si>
  <si>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</si>
  <si>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</si>
  <si>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</si>
  <si>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</si>
  <si>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</si>
  <si>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</si>
  <si>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</si>
  <si>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</si>
  <si>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</si>
  <si>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</si>
  <si>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</si>
  <si>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</si>
  <si>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</si>
  <si>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</si>
  <si>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</si>
  <si>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</si>
  <si>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</si>
  <si>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</si>
  <si>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</si>
  <si>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</si>
  <si>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</si>
  <si>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</si>
  <si>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</si>
  <si>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</si>
  <si>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</si>
  <si>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</si>
  <si>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</si>
  <si>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</si>
  <si>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</si>
  <si>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</si>
  <si>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</si>
  <si>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</si>
  <si>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</si>
  <si>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</si>
  <si>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</si>
  <si>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</si>
  <si>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</si>
  <si>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</si>
  <si>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</si>
  <si>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</si>
  <si>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</si>
  <si>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</si>
  <si>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</si>
  <si>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</si>
  <si>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</si>
  <si>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</si>
  <si>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</si>
  <si>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</si>
  <si>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</si>
  <si>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</si>
  <si>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</si>
  <si>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</si>
  <si>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</si>
  <si>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</si>
  <si>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</si>
  <si>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</si>
  <si>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</si>
  <si>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</si>
  <si>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</si>
  <si>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</si>
  <si>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</si>
  <si>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</si>
  <si>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</si>
  <si>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</si>
  <si>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</si>
  <si>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</si>
  <si>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</si>
  <si>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</si>
  <si>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</si>
  <si>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</si>
  <si>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</si>
  <si>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</si>
  <si>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</si>
  <si>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</si>
  <si>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</si>
  <si>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</si>
  <si>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</si>
  <si>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</si>
  <si>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</si>
  <si>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</si>
  <si>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</si>
  <si>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</si>
  <si>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</si>
  <si>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</si>
  <si>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</si>
  <si>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</si>
  <si>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</si>
  <si>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</si>
  <si>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</si>
  <si>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</si>
  <si>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</si>
  <si>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</si>
  <si>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</si>
  <si>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</si>
  <si>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</si>
  <si>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</si>
  <si>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</si>
  <si>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</si>
  <si>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</si>
  <si>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</si>
  <si>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</si>
  <si>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</si>
  <si>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</si>
  <si>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</si>
  <si>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</si>
  <si>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</si>
  <si>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</si>
  <si>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</si>
  <si>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</si>
  <si>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</si>
  <si>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</si>
  <si>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</si>
  <si>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</si>
  <si>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</si>
  <si>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</si>
  <si>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</si>
  <si>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</si>
  <si>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</si>
  <si>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</si>
  <si>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</si>
  <si>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</si>
  <si>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</si>
  <si>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</si>
  <si>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</si>
  <si>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</si>
  <si>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</si>
  <si>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</si>
  <si>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</si>
  <si>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</si>
  <si>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</si>
  <si>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</si>
  <si>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</si>
  <si>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</si>
  <si>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</si>
  <si>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</si>
  <si>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</si>
  <si>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</si>
  <si>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</si>
  <si>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</si>
  <si>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</si>
  <si>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</si>
  <si>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</si>
  <si>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</si>
  <si>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</si>
  <si>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</si>
  <si>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</si>
  <si>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</si>
  <si>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</si>
  <si>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</si>
  <si>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</si>
  <si>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</si>
  <si>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</si>
  <si>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</si>
  <si>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</si>
  <si>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</si>
  <si>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</si>
  <si>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</si>
  <si>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</si>
  <si>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</si>
  <si>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</si>
  <si>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</si>
  <si>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</si>
  <si>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</si>
  <si>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</si>
  <si>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</si>
  <si>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</si>
  <si>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</si>
  <si>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</si>
  <si>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</si>
  <si>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</si>
  <si>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</si>
  <si>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</si>
  <si>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</si>
  <si>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</si>
  <si>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</si>
  <si>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</si>
  <si>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</si>
  <si>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</si>
  <si>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</si>
  <si>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</si>
  <si>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</si>
  <si>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</si>
  <si>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</si>
  <si>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</si>
  <si>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</si>
  <si>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</si>
  <si>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</si>
  <si>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</si>
  <si>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</si>
  <si>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</si>
  <si>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</si>
  <si>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</si>
  <si>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</si>
  <si>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</si>
  <si>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</si>
  <si>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</si>
  <si>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</si>
  <si>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</si>
  <si>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</si>
  <si>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</si>
  <si>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</si>
  <si>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</si>
  <si>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</si>
  <si>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</si>
  <si>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</si>
  <si>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</si>
  <si>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</si>
  <si>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</si>
  <si>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</si>
  <si>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</si>
  <si>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</si>
  <si>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</si>
  <si>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</si>
  <si>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</si>
  <si>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</si>
  <si>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</si>
  <si>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</si>
  <si>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</si>
  <si>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</si>
  <si>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</si>
  <si>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</si>
  <si>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</si>
  <si>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</si>
  <si>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</si>
  <si>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</si>
  <si>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</si>
  <si>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</si>
  <si>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</si>
  <si>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</si>
  <si>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</si>
  <si>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</si>
  <si>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</si>
  <si>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</si>
  <si>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</si>
  <si>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</si>
  <si>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</si>
  <si>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</si>
  <si>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</si>
  <si>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</si>
  <si>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</si>
  <si>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</si>
  <si>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</si>
  <si>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</si>
  <si>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</si>
  <si>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</si>
  <si>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</si>
  <si>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</si>
  <si>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</si>
  <si>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</si>
  <si>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</si>
  <si>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</si>
  <si>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</si>
  <si>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</si>
  <si>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</si>
  <si>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</si>
  <si>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</si>
  <si>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</si>
  <si>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</si>
  <si>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</si>
  <si>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</si>
  <si>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</si>
  <si>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</si>
  <si>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</si>
  <si>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</si>
  <si>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</si>
  <si>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</si>
  <si>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</si>
  <si>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</si>
  <si>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</si>
  <si>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</si>
  <si>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</si>
  <si>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</si>
  <si>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</si>
  <si>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</si>
  <si>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</si>
  <si>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</si>
  <si>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</si>
  <si>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</si>
  <si>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</si>
  <si>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</si>
  <si>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</si>
  <si>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</si>
  <si>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</si>
  <si>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</si>
  <si>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</si>
  <si>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</si>
  <si>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</si>
  <si>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</si>
  <si>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</si>
  <si>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</si>
  <si>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</si>
  <si>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</si>
  <si>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</si>
  <si>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</si>
  <si>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</si>
  <si>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</si>
  <si>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</si>
  <si>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</si>
  <si>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</si>
  <si>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</si>
  <si>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</si>
  <si>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</si>
  <si>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</si>
  <si>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</si>
  <si>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</si>
  <si>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</si>
  <si>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</si>
  <si>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</si>
  <si>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</si>
  <si>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</si>
  <si>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</si>
  <si>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</si>
  <si>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</si>
  <si>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</si>
  <si>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</si>
  <si>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</si>
  <si>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</si>
  <si>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</si>
  <si>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</si>
  <si>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</si>
  <si>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</si>
  <si>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</si>
  <si>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</si>
  <si>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</si>
  <si>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</si>
  <si>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</si>
  <si>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</si>
  <si>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</si>
  <si>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</si>
  <si>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</si>
  <si>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</si>
  <si>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</si>
  <si>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</si>
  <si>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</si>
  <si>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</si>
  <si>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</si>
  <si>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</si>
  <si>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</si>
  <si>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</si>
  <si>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</si>
  <si>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</si>
  <si>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</si>
  <si>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</si>
  <si>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</si>
  <si>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</si>
  <si>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</si>
  <si>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</si>
  <si>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</si>
  <si>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</si>
  <si>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</si>
  <si>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</si>
  <si>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</si>
  <si>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</si>
  <si>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</si>
  <si>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</si>
  <si>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</si>
  <si>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</si>
  <si>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</si>
  <si>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</si>
  <si>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</si>
  <si>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</si>
  <si>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</si>
  <si>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</si>
  <si>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</si>
  <si>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</si>
  <si>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</si>
  <si>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</si>
  <si>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</si>
  <si>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</si>
  <si>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</si>
  <si>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</si>
  <si>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</si>
  <si>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</si>
  <si>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</si>
  <si>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</si>
  <si>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</si>
  <si>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</si>
  <si>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</si>
  <si>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</si>
  <si>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</si>
  <si>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</si>
  <si>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</si>
  <si>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</si>
  <si>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</si>
  <si>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</si>
  <si>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</si>
  <si>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</si>
  <si>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</si>
  <si>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</si>
  <si>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</si>
  <si>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</si>
  <si>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</si>
  <si>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</si>
  <si>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</si>
  <si>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</si>
  <si>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</si>
  <si>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</si>
  <si>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</si>
  <si>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</si>
  <si>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</si>
  <si>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</si>
  <si>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</si>
  <si>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</si>
  <si>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</si>
  <si>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</si>
  <si>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</si>
  <si>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</si>
  <si>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</si>
  <si>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</si>
  <si>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</si>
  <si>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</si>
  <si>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</si>
  <si>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</si>
  <si>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</si>
  <si>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</si>
  <si>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</si>
  <si>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</si>
  <si>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</si>
  <si>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</si>
  <si>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</si>
  <si>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</si>
  <si>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</si>
  <si>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</si>
  <si>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</si>
  <si>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</si>
  <si>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</si>
  <si>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</si>
  <si>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</si>
  <si>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</si>
  <si>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</si>
  <si>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</si>
  <si>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</si>
  <si>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</si>
  <si>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</si>
  <si>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</si>
  <si>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</si>
  <si>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</si>
  <si>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</si>
  <si>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</si>
  <si>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</si>
  <si>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</si>
  <si>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</si>
  <si>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</si>
  <si>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</si>
  <si>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</si>
  <si>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</si>
  <si>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</si>
  <si>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</si>
  <si>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</si>
  <si>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</si>
  <si>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</si>
  <si>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</si>
  <si>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</si>
  <si>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</si>
  <si>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</si>
  <si>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</si>
  <si>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</si>
  <si>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</si>
  <si>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</si>
  <si>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</si>
  <si>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</si>
  <si>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</si>
  <si>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</si>
  <si>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</si>
  <si>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</si>
  <si>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</si>
  <si>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</si>
  <si>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</si>
  <si>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</si>
  <si>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</si>
  <si>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</si>
  <si>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</si>
  <si>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</si>
  <si>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</si>
  <si>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</si>
  <si>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</si>
  <si>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</si>
  <si>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</si>
  <si>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</si>
  <si>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</si>
  <si>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</si>
  <si>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</si>
  <si>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</si>
  <si>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</si>
  <si>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</si>
  <si>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</si>
  <si>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</si>
  <si>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</si>
  <si>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</si>
  <si>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</si>
  <si>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</si>
  <si>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</si>
  <si>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</si>
  <si>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</si>
  <si>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</si>
  <si>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</si>
  <si>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</si>
  <si>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</si>
  <si>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</si>
  <si>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</si>
  <si>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</si>
  <si>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</si>
  <si>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</si>
  <si>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</si>
  <si>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</si>
  <si>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</si>
  <si>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</si>
  <si>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</si>
  <si>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</si>
  <si>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</si>
  <si>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</si>
  <si>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</si>
  <si>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</si>
  <si>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</si>
  <si>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</si>
  <si>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</si>
  <si>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</si>
  <si>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</si>
  <si>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</si>
  <si>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</si>
  <si>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</si>
  <si>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</si>
  <si>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</si>
  <si>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</si>
  <si>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</si>
  <si>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</si>
  <si>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</si>
  <si>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</si>
  <si>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</si>
  <si>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</si>
  <si>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</si>
  <si>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</si>
  <si>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</si>
  <si>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</si>
  <si>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</si>
  <si>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</si>
  <si>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</si>
  <si>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</si>
  <si>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</si>
  <si>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</si>
  <si>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</si>
  <si>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</si>
  <si>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</si>
  <si>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</si>
  <si>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</si>
  <si>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</si>
  <si>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</si>
  <si>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</si>
  <si>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</si>
  <si>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</si>
  <si>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</si>
  <si>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</si>
  <si>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</si>
  <si>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</si>
  <si>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</si>
  <si>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</si>
  <si>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</si>
  <si>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</si>
  <si>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</si>
  <si>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</si>
  <si>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</si>
  <si>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</si>
  <si>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</si>
  <si>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</si>
  <si>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</si>
  <si>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</si>
  <si>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</si>
  <si>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</si>
  <si>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</si>
  <si>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</si>
  <si>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</si>
  <si>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</si>
  <si>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</si>
  <si>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</si>
  <si>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</si>
  <si>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</si>
  <si>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</si>
  <si>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</si>
  <si>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</si>
  <si>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</si>
  <si>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</si>
  <si>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</si>
  <si>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</si>
  <si>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</si>
  <si>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</si>
  <si>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</si>
  <si>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</si>
  <si>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</si>
  <si>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</si>
  <si>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</si>
  <si>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</si>
  <si>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</si>
  <si>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</si>
  <si>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</si>
  <si>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</si>
  <si>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</si>
  <si>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</si>
  <si>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</si>
  <si>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</si>
  <si>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</si>
  <si>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</si>
  <si>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</si>
  <si>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</si>
  <si>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</si>
  <si>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</si>
  <si>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</si>
  <si>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</si>
  <si>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</si>
  <si>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</si>
  <si>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</si>
  <si>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</si>
  <si>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</si>
  <si>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</si>
  <si>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</si>
  <si>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</si>
  <si>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</si>
  <si>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</si>
  <si>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</si>
  <si>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</si>
  <si>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</si>
  <si>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</si>
  <si>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</si>
  <si>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</si>
  <si>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</si>
  <si>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</si>
  <si>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</si>
  <si>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</si>
  <si>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</si>
  <si>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</si>
  <si>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</si>
  <si>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</si>
  <si>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</si>
  <si>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</si>
  <si>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</si>
  <si>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</si>
  <si>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</si>
  <si>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</si>
  <si>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</si>
  <si>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</si>
  <si>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</si>
  <si>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</si>
  <si>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</si>
  <si>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</si>
  <si>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</si>
  <si>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</si>
  <si>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</si>
  <si>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</si>
  <si>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</si>
  <si>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</si>
  <si>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</si>
  <si>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</si>
  <si>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</si>
  <si>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</si>
  <si>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</si>
  <si>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</si>
  <si>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</si>
  <si>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</si>
  <si>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</si>
  <si>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</si>
  <si>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</si>
  <si>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</si>
  <si>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</si>
  <si>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</si>
  <si>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</si>
  <si>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</si>
  <si>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</si>
  <si>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</si>
  <si>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</si>
  <si>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</si>
  <si>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</si>
  <si>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</si>
  <si>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</si>
  <si>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</si>
  <si>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</si>
  <si>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</si>
  <si>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</si>
  <si>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</si>
  <si>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</si>
  <si>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</si>
  <si>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</si>
  <si>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</si>
  <si>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</si>
  <si>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</si>
  <si>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</si>
  <si>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</si>
  <si>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</si>
  <si>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</si>
  <si>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</si>
  <si>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</si>
  <si>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</si>
  <si>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</si>
  <si>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</si>
  <si>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</si>
  <si>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</si>
  <si>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</si>
  <si>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</si>
  <si>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</si>
  <si>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</si>
  <si>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</si>
  <si>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</si>
  <si>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</si>
  <si>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</si>
  <si>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</si>
  <si>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</si>
  <si>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</si>
  <si>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</si>
  <si>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</si>
  <si>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</si>
  <si>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</si>
  <si>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</si>
  <si>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</si>
  <si>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</si>
  <si>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</si>
  <si>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</si>
  <si>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</si>
  <si>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</si>
  <si>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</si>
  <si>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</si>
  <si>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</si>
  <si>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</si>
  <si>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</si>
  <si>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</si>
  <si>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</si>
  <si>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</si>
  <si>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</si>
  <si>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</si>
  <si>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</si>
  <si>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</si>
  <si>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</si>
  <si>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</si>
  <si>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</si>
  <si>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</si>
  <si>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</si>
  <si>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</si>
  <si>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</si>
  <si>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</si>
  <si>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</si>
  <si>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</si>
  <si>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</si>
  <si>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</si>
  <si>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</si>
  <si>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</si>
  <si>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</si>
  <si>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</si>
  <si>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</si>
  <si>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</si>
  <si>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</si>
  <si>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</si>
  <si>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</si>
  <si>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</si>
  <si>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</si>
  <si>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</si>
  <si>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</si>
  <si>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</si>
  <si>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</si>
  <si>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</si>
  <si>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</si>
  <si>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</si>
  <si>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</si>
  <si>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</si>
  <si>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</si>
  <si>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</si>
  <si>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</si>
  <si>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</si>
  <si>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</si>
  <si>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</si>
  <si>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</si>
  <si>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</si>
  <si>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</si>
  <si>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</si>
  <si>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</si>
  <si>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</si>
  <si>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</si>
  <si>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</si>
  <si>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</si>
  <si>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</si>
  <si>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</si>
  <si>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</si>
  <si>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</si>
  <si>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</si>
  <si>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</si>
  <si>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</si>
  <si>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</si>
  <si>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</si>
  <si>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</si>
  <si>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</si>
  <si>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</si>
  <si>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</si>
  <si>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</si>
  <si>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</si>
  <si>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</si>
  <si>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</si>
  <si>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</si>
  <si>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</si>
  <si>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</si>
  <si>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</si>
  <si>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</si>
  <si>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</si>
  <si>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</si>
  <si>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</si>
  <si>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</si>
  <si>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</si>
  <si>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</si>
  <si>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</si>
  <si>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</si>
  <si>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</si>
  <si>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</si>
  <si>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</si>
  <si>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</si>
  <si>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</si>
  <si>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</si>
  <si>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</si>
  <si>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</si>
  <si>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</si>
  <si>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</si>
  <si>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</si>
  <si>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</si>
  <si>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</si>
  <si>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</si>
  <si>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</si>
  <si>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</si>
  <si>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</si>
  <si>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</si>
  <si>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</si>
  <si>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</si>
  <si>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</si>
  <si>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</si>
  <si>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</si>
  <si>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</si>
  <si>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</si>
  <si>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</si>
  <si>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</si>
  <si>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</si>
  <si>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</si>
  <si>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</si>
  <si>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</si>
  <si>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</si>
  <si>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</si>
  <si>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</si>
  <si>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</si>
  <si>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</si>
  <si>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</si>
  <si>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</si>
  <si>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</si>
  <si>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</si>
  <si>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</si>
  <si>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</si>
  <si>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</si>
  <si>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</si>
  <si>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</si>
  <si>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</si>
  <si>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</si>
  <si>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</si>
  <si>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</si>
  <si>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</si>
  <si>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</si>
  <si>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</si>
  <si>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</si>
  <si>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</si>
  <si>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</si>
  <si>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</si>
  <si>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</si>
  <si>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</si>
  <si>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</si>
  <si>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</si>
  <si>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</si>
  <si>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</si>
  <si>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</si>
  <si>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</si>
  <si>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</si>
  <si>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</si>
  <si>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</si>
  <si>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</si>
  <si>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</si>
  <si>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</si>
  <si>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</si>
  <si>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</si>
  <si>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</si>
  <si>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</si>
  <si>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</si>
  <si>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</si>
  <si>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</si>
  <si>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</si>
  <si>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</si>
  <si>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</si>
  <si>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</si>
  <si>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</si>
  <si>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</si>
  <si>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</si>
  <si>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</si>
  <si>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</si>
  <si>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</si>
  <si>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</si>
  <si>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</si>
  <si>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</si>
  <si>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</si>
  <si>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</si>
  <si>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</si>
  <si>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</si>
  <si>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</si>
  <si>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</si>
  <si>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</si>
  <si>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</si>
  <si>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</si>
  <si>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</si>
  <si>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</si>
  <si>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</si>
  <si>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</si>
  <si>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</si>
  <si>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</si>
  <si>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</si>
  <si>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</si>
  <si>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</si>
  <si>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</si>
  <si>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</si>
  <si>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</si>
  <si>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</si>
  <si>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</si>
  <si>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</si>
  <si>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</si>
  <si>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</si>
  <si>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</si>
  <si>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</si>
  <si>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</si>
  <si>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</si>
  <si>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</si>
  <si>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</si>
  <si>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</si>
  <si>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</si>
  <si>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</si>
  <si>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</si>
  <si>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</si>
  <si>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</si>
  <si>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</si>
  <si>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</si>
  <si>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</si>
  <si>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</si>
  <si>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</si>
  <si>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</si>
  <si>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</si>
  <si>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</si>
  <si>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</si>
  <si>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</si>
  <si>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</si>
  <si>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</si>
  <si>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</si>
  <si>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</si>
  <si>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</si>
  <si>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</si>
  <si>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</si>
  <si>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</si>
  <si>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</si>
  <si>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</si>
  <si>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</si>
  <si>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</si>
  <si>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</si>
  <si>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</si>
  <si>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</si>
  <si>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</si>
  <si>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</si>
  <si>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</si>
  <si>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</si>
  <si>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</si>
  <si>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</si>
  <si>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</si>
  <si>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</si>
  <si>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</si>
  <si>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</si>
  <si>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</si>
  <si>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</si>
  <si>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</si>
  <si>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</si>
  <si>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</si>
  <si>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</si>
  <si>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</si>
  <si>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</si>
  <si>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</si>
  <si>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</si>
  <si>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</si>
  <si>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</si>
  <si>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</si>
  <si>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</si>
  <si>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</si>
  <si>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</si>
  <si>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</si>
  <si>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</si>
  <si>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</si>
  <si>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</si>
  <si>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</si>
  <si>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</si>
  <si>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</si>
  <si>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</si>
  <si>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</si>
  <si>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</si>
  <si>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</si>
  <si>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</si>
  <si>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</si>
  <si>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</si>
  <si>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</si>
  <si>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</si>
  <si>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</si>
  <si>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</si>
  <si>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</si>
  <si>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</si>
  <si>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</si>
  <si>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</si>
  <si>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</si>
  <si>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</si>
  <si>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</si>
  <si>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</si>
  <si>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</si>
  <si>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</si>
  <si>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</si>
  <si>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</si>
  <si>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</si>
  <si>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</si>
  <si>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</si>
  <si>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</si>
  <si>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</si>
  <si>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</si>
  <si>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</si>
  <si>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</si>
  <si>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</si>
  <si>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</si>
  <si>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</si>
  <si>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</si>
  <si>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</si>
  <si>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</si>
  <si>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</si>
  <si>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</si>
  <si>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</si>
  <si>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</si>
  <si>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</si>
  <si>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</si>
  <si>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</si>
  <si>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</si>
  <si>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</si>
  <si>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</si>
  <si>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</si>
  <si>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</si>
  <si>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</si>
  <si>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</si>
  <si>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</si>
  <si>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</si>
  <si>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</si>
  <si>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</si>
  <si>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</si>
  <si>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</si>
  <si>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</si>
  <si>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</si>
  <si>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</si>
  <si>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</si>
  <si>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</si>
  <si>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</si>
  <si>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</si>
  <si>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</si>
  <si>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</si>
  <si>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</si>
  <si>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</si>
  <si>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</si>
  <si>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</si>
  <si>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</si>
  <si>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</si>
  <si>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</si>
  <si>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</si>
  <si>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</si>
  <si>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</si>
  <si>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</si>
  <si>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</si>
  <si>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</si>
  <si>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</si>
  <si>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</si>
  <si>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</si>
  <si>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</si>
  <si>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</si>
  <si>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</si>
  <si>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</si>
  <si>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</si>
  <si>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</si>
  <si>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</si>
  <si>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</si>
  <si>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</si>
  <si>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</si>
  <si>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</si>
  <si>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</si>
  <si>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</si>
  <si>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</si>
  <si>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</si>
  <si>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</si>
  <si>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</si>
  <si>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</si>
  <si>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</si>
  <si>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</si>
  <si>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</si>
  <si>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</si>
  <si>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</si>
  <si>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</si>
  <si>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</si>
  <si>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</si>
  <si>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</si>
  <si>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</si>
  <si>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</si>
  <si>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</si>
  <si>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</si>
  <si>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</si>
  <si>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</si>
  <si>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</si>
  <si>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</si>
  <si>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</si>
  <si>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</si>
  <si>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</si>
  <si>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</si>
  <si>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</si>
  <si>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</si>
  <si>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</si>
  <si>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</si>
  <si>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</si>
  <si>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</si>
  <si>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</si>
  <si>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</si>
  <si>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</si>
  <si>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</si>
  <si>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</si>
  <si>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</si>
  <si>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</si>
  <si>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</si>
  <si>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</si>
  <si>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</si>
  <si>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</si>
  <si>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</si>
  <si>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</si>
  <si>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</si>
  <si>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</si>
  <si>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</si>
  <si>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</si>
  <si>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</si>
  <si>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</si>
  <si>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</si>
  <si>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</si>
  <si>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</si>
  <si>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</si>
  <si>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</si>
  <si>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</si>
  <si>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</si>
  <si>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</si>
  <si>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</si>
  <si>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</si>
  <si>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</si>
  <si>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</si>
  <si>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</si>
  <si>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</si>
  <si>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</si>
  <si>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</si>
  <si>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</si>
  <si>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</si>
  <si>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</si>
  <si>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</si>
  <si>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</si>
  <si>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</si>
  <si>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</si>
  <si>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</si>
  <si>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</si>
  <si>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</si>
  <si>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</si>
  <si>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</si>
  <si>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</si>
  <si>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</si>
  <si>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</si>
  <si>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</si>
  <si>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</si>
  <si>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</si>
  <si>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</si>
  <si>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</si>
  <si>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</si>
  <si>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</si>
  <si>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</si>
  <si>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</si>
  <si>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</si>
  <si>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</si>
  <si>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</si>
  <si>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</si>
  <si>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</si>
  <si>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</si>
  <si>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</si>
  <si>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</si>
  <si>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</si>
  <si>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</si>
  <si>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</si>
  <si>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</si>
  <si>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</si>
  <si>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</si>
  <si>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</si>
  <si>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</si>
  <si>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</si>
  <si>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</si>
  <si>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</si>
  <si>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</si>
  <si>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</si>
  <si>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</si>
  <si>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</si>
  <si>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</si>
  <si>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</si>
  <si>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</si>
  <si>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</si>
  <si>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</si>
  <si>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</si>
  <si>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</si>
  <si>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</si>
  <si>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</si>
  <si>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</si>
  <si>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</si>
  <si>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</si>
  <si>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</si>
  <si>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</si>
  <si>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</si>
  <si>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</si>
  <si>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</si>
  <si>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</si>
  <si>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</si>
  <si>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</si>
  <si>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</si>
  <si>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</si>
  <si>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</si>
  <si>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</si>
  <si>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</si>
  <si>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</si>
  <si>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</si>
  <si>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</si>
  <si>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</si>
  <si>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</si>
  <si>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</si>
  <si>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</si>
  <si>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</si>
  <si>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</si>
  <si>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</si>
  <si>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</si>
  <si>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</si>
  <si>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</si>
  <si>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</si>
  <si>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</si>
  <si>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</si>
  <si>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</si>
  <si>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</si>
  <si>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</si>
  <si>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</si>
  <si>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</si>
  <si>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</si>
  <si>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</si>
  <si>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</si>
  <si>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</si>
  <si>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</si>
  <si>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</si>
  <si>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</si>
  <si>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</si>
  <si>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</si>
  <si>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</si>
  <si>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</si>
  <si>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</si>
  <si>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</si>
  <si>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</si>
  <si>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</si>
  <si>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</si>
  <si>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</si>
  <si>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</si>
  <si>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</si>
  <si>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</si>
  <si>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</si>
  <si>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</si>
  <si>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</si>
  <si>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</si>
  <si>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</si>
  <si>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</si>
  <si>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</si>
  <si>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</si>
  <si>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</si>
  <si>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</si>
  <si>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</si>
  <si>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</si>
  <si>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</si>
  <si>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</si>
  <si>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</si>
  <si>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</si>
  <si>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</si>
  <si>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</si>
  <si>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</si>
  <si>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</si>
  <si>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</si>
  <si>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</si>
  <si>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</si>
  <si>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</si>
  <si>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</si>
  <si>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</si>
  <si>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</si>
  <si>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</si>
  <si>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</si>
  <si>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</si>
  <si>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</si>
  <si>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</si>
  <si>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</si>
  <si>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</si>
  <si>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</si>
  <si>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</si>
  <si>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</si>
  <si>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</si>
  <si>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</si>
  <si>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</si>
  <si>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</si>
  <si>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</si>
  <si>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</si>
  <si>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</si>
  <si>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</si>
  <si>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</si>
  <si>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</si>
  <si>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</si>
  <si>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</si>
  <si>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</si>
  <si>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</si>
  <si>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</si>
  <si>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</si>
  <si>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</si>
  <si>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</si>
  <si>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</si>
  <si>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</si>
  <si>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</si>
  <si>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</si>
  <si>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</si>
  <si>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</si>
  <si>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</si>
  <si>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</si>
  <si>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</si>
  <si>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</si>
  <si>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</si>
  <si>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</si>
  <si>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</si>
  <si>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</si>
  <si>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</si>
  <si>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</si>
  <si>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</si>
  <si>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</si>
  <si>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</si>
  <si>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</si>
  <si>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</si>
  <si>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</si>
  <si>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</si>
  <si>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</si>
  <si>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</si>
  <si>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</si>
  <si>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</si>
  <si>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</si>
  <si>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</si>
  <si>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</si>
  <si>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</si>
  <si>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</si>
  <si>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</si>
  <si>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</si>
  <si>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</si>
  <si>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</si>
  <si>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</si>
  <si>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</si>
  <si>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</si>
  <si>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</si>
  <si>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</si>
  <si>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</si>
  <si>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</si>
  <si>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</si>
  <si>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</si>
  <si>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</si>
  <si>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</si>
  <si>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</si>
  <si>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</si>
  <si>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</si>
  <si>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</si>
  <si>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</si>
  <si>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</si>
  <si>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</si>
  <si>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</si>
  <si>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</si>
  <si>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</si>
  <si>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</si>
  <si>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</si>
  <si>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</si>
  <si>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</si>
  <si>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</si>
  <si>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</si>
  <si>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</si>
  <si>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</si>
  <si>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</si>
  <si>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</si>
  <si>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</si>
  <si>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</si>
  <si>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</si>
  <si>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</si>
  <si>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</si>
  <si>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</si>
  <si>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</si>
  <si>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</si>
  <si>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</si>
  <si>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</si>
  <si>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</si>
  <si>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</si>
  <si>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</si>
  <si>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</si>
  <si>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</si>
  <si>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</si>
  <si>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</si>
  <si>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</si>
  <si>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</si>
  <si>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</si>
  <si>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</si>
  <si>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</si>
  <si>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</si>
  <si>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</si>
  <si>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</si>
  <si>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</si>
  <si>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</si>
  <si>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</si>
  <si>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</si>
  <si>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</si>
  <si>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</si>
  <si>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</si>
  <si>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</si>
  <si>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</si>
  <si>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</si>
  <si>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</si>
  <si>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</si>
  <si>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</si>
  <si>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</si>
  <si>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</si>
  <si>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</si>
  <si>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</si>
  <si>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</si>
  <si>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</si>
  <si>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</si>
  <si>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</si>
  <si>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</si>
  <si>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</si>
  <si>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</si>
  <si>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</si>
  <si>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</si>
  <si>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</si>
  <si>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</si>
  <si>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</si>
  <si>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</si>
  <si>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</si>
  <si>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</si>
  <si>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</si>
  <si>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</si>
  <si>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</si>
  <si>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</si>
  <si>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</si>
  <si>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</si>
  <si>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</si>
  <si>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</si>
  <si>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</si>
  <si>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</si>
  <si>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</si>
  <si>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</si>
  <si>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</si>
  <si>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</si>
  <si>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</si>
  <si>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</si>
  <si>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</si>
  <si>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</si>
  <si>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</si>
  <si>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</si>
  <si>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</si>
  <si>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</si>
  <si>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</si>
  <si>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</si>
  <si>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</si>
  <si>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</si>
  <si>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</si>
  <si>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</si>
  <si>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</si>
  <si>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</si>
  <si>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</si>
  <si>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</si>
  <si>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</si>
  <si>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</si>
  <si>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</si>
  <si>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</si>
  <si>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</si>
  <si>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</si>
  <si>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</si>
  <si>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</si>
  <si>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</si>
  <si>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</si>
  <si>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</si>
  <si>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</si>
  <si>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</si>
  <si>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</si>
  <si>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</si>
  <si>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</si>
  <si>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</si>
  <si>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</si>
  <si>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</si>
  <si>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</si>
  <si>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</si>
  <si>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</si>
  <si>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</si>
  <si>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</si>
  <si>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</si>
  <si>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</si>
  <si>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</si>
  <si>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</si>
  <si>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</si>
  <si>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</si>
  <si>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</si>
  <si>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</si>
  <si>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</si>
  <si>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</si>
  <si>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</si>
  <si>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</si>
  <si>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</si>
  <si>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</si>
  <si>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</si>
  <si>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</si>
  <si>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</si>
  <si>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</si>
  <si>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</si>
  <si>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</si>
  <si>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</si>
  <si>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</si>
  <si>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</si>
  <si>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</si>
  <si>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</si>
  <si>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</si>
  <si>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</si>
  <si>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</si>
  <si>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</si>
  <si>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</si>
  <si>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</si>
  <si>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</si>
  <si>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</si>
  <si>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</si>
  <si>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</si>
  <si>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</si>
  <si>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</si>
  <si>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</si>
  <si>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</si>
  <si>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</si>
  <si>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</si>
  <si>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</si>
  <si>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</si>
  <si>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</si>
  <si>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</si>
  <si>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</si>
  <si>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</si>
  <si>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</si>
  <si>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</si>
  <si>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</si>
  <si>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</si>
  <si>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</si>
  <si>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</si>
  <si>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</si>
  <si>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</si>
  <si>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</si>
  <si>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</si>
  <si>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</si>
  <si>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</si>
  <si>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</si>
  <si>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</si>
  <si>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</si>
  <si>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</si>
  <si>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</si>
  <si>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</si>
  <si>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</si>
  <si>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</si>
  <si>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</si>
  <si>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</si>
  <si>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</si>
  <si>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</si>
  <si>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</si>
  <si>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</si>
  <si>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</si>
  <si>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</si>
  <si>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</si>
  <si>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</si>
  <si>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</si>
  <si>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</si>
  <si>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</si>
  <si>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</si>
  <si>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</si>
  <si>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</si>
  <si>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</si>
  <si>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</si>
  <si>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</si>
  <si>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</si>
  <si>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</si>
  <si>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</si>
  <si>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</si>
  <si>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</si>
  <si>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</si>
  <si>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</si>
  <si>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</si>
  <si>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</si>
  <si>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</si>
  <si>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</si>
  <si>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</si>
  <si>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</si>
  <si>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</si>
  <si>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</si>
  <si>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</si>
  <si>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</si>
  <si>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</si>
  <si>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</si>
  <si>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</si>
  <si>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</si>
  <si>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</si>
  <si>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</si>
  <si>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</si>
  <si>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</si>
  <si>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</si>
  <si>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</si>
  <si>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</si>
  <si>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</si>
  <si>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</si>
  <si>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</si>
  <si>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</si>
  <si>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</si>
  <si>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</si>
  <si>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</si>
  <si>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</si>
  <si>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</si>
  <si>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</si>
  <si>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</si>
  <si>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</si>
  <si>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</si>
  <si>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</si>
  <si>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</si>
  <si>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</si>
  <si>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</si>
  <si>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</si>
  <si>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</si>
  <si>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</si>
  <si>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</si>
  <si>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</si>
  <si>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</si>
  <si>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</si>
  <si>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</si>
  <si>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</si>
  <si>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</si>
  <si>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</si>
  <si>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</si>
  <si>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</si>
  <si>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</si>
  <si>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</si>
  <si>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</si>
  <si>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</si>
  <si>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</si>
  <si>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</si>
  <si>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</si>
  <si>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</si>
  <si>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</si>
  <si>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</si>
  <si>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</si>
  <si>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</si>
  <si>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</si>
  <si>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</si>
  <si>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</si>
  <si>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</si>
  <si>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</si>
  <si>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</si>
  <si>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</si>
  <si>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</si>
  <si>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</si>
  <si>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</si>
  <si>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</si>
  <si>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</si>
  <si>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</si>
  <si>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</si>
  <si>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</si>
  <si>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</si>
  <si>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</si>
  <si>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</si>
  <si>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</si>
  <si>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</si>
  <si>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</si>
  <si>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</si>
  <si>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</si>
  <si>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</si>
  <si>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</si>
  <si>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</si>
  <si>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</si>
  <si>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</si>
  <si>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</si>
  <si>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</si>
  <si>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</si>
  <si>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</si>
  <si>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</si>
  <si>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</si>
  <si>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</si>
  <si>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</si>
  <si>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</si>
  <si>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</si>
  <si>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</si>
  <si>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</si>
  <si>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</si>
  <si>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</si>
  <si>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</si>
  <si>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</si>
  <si>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</si>
  <si>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</si>
  <si>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</si>
  <si>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</si>
  <si>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</si>
  <si>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</si>
  <si>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</si>
  <si>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</si>
  <si>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</si>
  <si>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</si>
  <si>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</si>
  <si>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</si>
  <si>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</si>
  <si>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</si>
  <si>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</si>
  <si>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</si>
  <si>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</si>
  <si>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</si>
  <si>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</si>
  <si>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</si>
  <si>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</si>
  <si>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</si>
  <si>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</si>
  <si>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</si>
  <si>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</si>
  <si>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</si>
  <si>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</si>
  <si>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</si>
  <si>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</si>
  <si>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</si>
  <si>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</si>
  <si>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</si>
  <si>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</si>
  <si>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</si>
  <si>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</si>
  <si>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</si>
  <si>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</si>
  <si>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</si>
  <si>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</si>
  <si>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</si>
  <si>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</si>
  <si>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</si>
  <si>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</si>
  <si>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</si>
  <si>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</si>
  <si>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</si>
  <si>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</si>
  <si>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</si>
  <si>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</si>
  <si>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</si>
  <si>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</si>
  <si>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</si>
  <si>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</si>
  <si>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</si>
  <si>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</si>
  <si>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</si>
  <si>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</si>
  <si>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</si>
  <si>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</si>
  <si>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</si>
  <si>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</si>
  <si>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</si>
  <si>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</si>
  <si>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</si>
  <si>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</si>
  <si>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</si>
  <si>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</si>
  <si>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</si>
  <si>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</si>
  <si>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</si>
  <si>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</si>
  <si>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</si>
  <si>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</si>
  <si>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</si>
  <si>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</si>
  <si>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</si>
  <si>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</si>
  <si>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</si>
  <si>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</si>
  <si>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</si>
  <si>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</si>
  <si>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</si>
  <si>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</si>
  <si>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</si>
  <si>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</si>
  <si>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</si>
  <si>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</si>
  <si>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</si>
  <si>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</si>
  <si>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</si>
  <si>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</si>
  <si>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</si>
  <si>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</si>
  <si>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</si>
  <si>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</si>
  <si>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</si>
  <si>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</si>
  <si>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</si>
  <si>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</si>
  <si>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</si>
  <si>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</si>
  <si>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</si>
  <si>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</si>
  <si>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</si>
  <si>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</si>
  <si>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</si>
  <si>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</si>
  <si>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</si>
  <si>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</si>
  <si>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</si>
  <si>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</si>
  <si>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</si>
  <si>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</si>
  <si>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</si>
  <si>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</si>
  <si>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</si>
  <si>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</si>
  <si>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</si>
  <si>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</si>
  <si>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</si>
  <si>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</si>
  <si>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</si>
  <si>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</si>
  <si>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</si>
  <si>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</si>
  <si>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</si>
  <si>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</si>
  <si>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</si>
  <si>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</si>
  <si>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</si>
  <si>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</si>
  <si>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</si>
  <si>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</si>
  <si>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</si>
  <si>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</si>
  <si>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</si>
  <si>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</si>
  <si>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</si>
  <si>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</si>
  <si>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</si>
  <si>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</si>
  <si>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</si>
  <si>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</si>
  <si>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</si>
  <si>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</si>
  <si>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</si>
  <si>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</si>
  <si>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</si>
  <si>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</si>
  <si>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</si>
  <si>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</si>
  <si>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</si>
  <si>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</si>
  <si>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</si>
  <si>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</si>
  <si>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</si>
  <si>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</si>
  <si>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</si>
  <si>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</si>
  <si>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</si>
  <si>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</si>
  <si>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</si>
  <si>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</si>
  <si>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</si>
  <si>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</si>
  <si>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</si>
  <si>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</si>
  <si>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</si>
  <si>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</si>
  <si>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</si>
  <si>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</si>
  <si>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</si>
  <si>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</si>
  <si>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</si>
  <si>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</si>
  <si>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</si>
  <si>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</si>
  <si>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</si>
  <si>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</si>
  <si>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</si>
  <si>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</si>
  <si>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</si>
  <si>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</si>
  <si>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</si>
  <si>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</si>
  <si>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</si>
  <si>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</si>
  <si>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</si>
  <si>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</si>
  <si>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</si>
  <si>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</si>
  <si>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</si>
  <si>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</si>
  <si>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</si>
  <si>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</si>
  <si>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</si>
  <si>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</si>
  <si>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</si>
  <si>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</si>
  <si>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</si>
  <si>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</si>
  <si>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</si>
  <si>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</si>
  <si>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</si>
  <si>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</si>
  <si>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</si>
  <si>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</si>
  <si>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</si>
  <si>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</si>
  <si>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</si>
  <si>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</si>
  <si>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</si>
  <si>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</si>
  <si>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</si>
  <si>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</si>
  <si>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</si>
  <si>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</si>
  <si>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</si>
  <si>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</si>
  <si>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</si>
  <si>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</si>
  <si>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</si>
  <si>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</si>
  <si>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</si>
  <si>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</si>
  <si>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</si>
  <si>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</si>
  <si>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</si>
  <si>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</si>
  <si>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</si>
  <si>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</si>
  <si>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</si>
  <si>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</si>
  <si>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</si>
  <si>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</si>
  <si>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</si>
  <si>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</si>
  <si>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</si>
  <si>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</si>
  <si>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</si>
  <si>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</si>
  <si>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</si>
  <si>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</si>
  <si>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</si>
  <si>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</si>
  <si>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</si>
  <si>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</si>
  <si>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</si>
  <si>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</si>
  <si>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</si>
  <si>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</si>
  <si>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</si>
  <si>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</si>
  <si>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</si>
  <si>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</si>
  <si>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</si>
  <si>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</si>
  <si>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</si>
  <si>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</si>
  <si>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</si>
  <si>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</si>
  <si>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</si>
  <si>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</si>
  <si>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</si>
  <si>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</si>
  <si>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</si>
  <si>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</si>
  <si>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</si>
  <si>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</si>
  <si>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</si>
  <si>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</si>
  <si>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</si>
  <si>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</si>
  <si>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</si>
  <si>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</si>
  <si>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</si>
  <si>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</si>
  <si>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</si>
  <si>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</si>
  <si>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</si>
  <si>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</si>
  <si>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</si>
  <si>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</si>
  <si>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</si>
  <si>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</si>
  <si>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</si>
  <si>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</si>
  <si>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</si>
  <si>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</si>
  <si>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</si>
  <si>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</si>
  <si>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</si>
  <si>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</si>
  <si>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</si>
  <si>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</si>
  <si>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</si>
  <si>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</si>
  <si>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</si>
  <si>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</si>
  <si>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</si>
  <si>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</si>
  <si>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</si>
  <si>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</si>
  <si>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</si>
  <si>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</si>
  <si>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</si>
  <si>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</si>
  <si>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</si>
  <si>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</si>
  <si>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</si>
  <si>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</si>
  <si>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</si>
  <si>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</si>
  <si>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</si>
  <si>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</si>
  <si>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</si>
  <si>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</si>
  <si>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</si>
  <si>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</si>
  <si>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</si>
  <si>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</si>
  <si>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</si>
  <si>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</si>
  <si>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</si>
  <si>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</si>
  <si>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</si>
  <si>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</si>
  <si>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</si>
  <si>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</si>
  <si>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</si>
  <si>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</si>
  <si>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</si>
  <si>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</si>
  <si>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</si>
  <si>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</si>
  <si>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</si>
  <si>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</si>
  <si>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</si>
  <si>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</si>
  <si>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</si>
  <si>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</si>
  <si>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</si>
  <si>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</si>
  <si>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</si>
  <si>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</si>
  <si>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</si>
  <si>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</si>
  <si>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</si>
  <si>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</si>
  <si>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</si>
  <si>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</si>
  <si>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</si>
  <si>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</si>
  <si>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</si>
  <si>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</si>
  <si>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</si>
  <si>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</si>
  <si>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</si>
  <si>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</si>
  <si>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</si>
  <si>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</si>
  <si>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</si>
  <si>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</si>
  <si>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</si>
  <si>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</si>
  <si>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</si>
  <si>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</si>
  <si>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</si>
  <si>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</si>
  <si>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</si>
  <si>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</si>
  <si>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</si>
  <si>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</si>
  <si>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</si>
  <si>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</si>
  <si>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</si>
  <si>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</si>
  <si>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</si>
  <si>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</si>
  <si>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</si>
  <si>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</si>
  <si>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</si>
  <si>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</si>
  <si>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</si>
  <si>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</si>
  <si>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</si>
  <si>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</si>
  <si>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</si>
  <si>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</si>
  <si>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</si>
  <si>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</si>
  <si>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</si>
  <si>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</si>
  <si>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</si>
  <si>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</si>
  <si>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</si>
  <si>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</si>
  <si>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</si>
  <si>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</si>
  <si>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</si>
  <si>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</si>
  <si>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</si>
  <si>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</si>
  <si>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</si>
  <si>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</si>
  <si>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</si>
  <si>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</si>
  <si>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</si>
  <si>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</si>
  <si>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</si>
  <si>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</si>
  <si>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</si>
  <si>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</si>
  <si>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</si>
  <si>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</si>
  <si>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</si>
  <si>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</si>
  <si>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</si>
  <si>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</si>
  <si>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</si>
  <si>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</si>
  <si>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</si>
  <si>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</si>
  <si>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</si>
  <si>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</si>
  <si>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</si>
  <si>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</si>
  <si>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</si>
  <si>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</si>
  <si>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</si>
  <si>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</si>
  <si>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</si>
  <si>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</si>
  <si>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</si>
  <si>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</si>
  <si>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</si>
  <si>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</si>
  <si>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</si>
  <si>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</si>
  <si>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</si>
  <si>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</si>
  <si>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</si>
  <si>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</si>
  <si>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</si>
  <si>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</si>
  <si>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</si>
  <si>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</si>
  <si>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</si>
  <si>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</si>
  <si>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</si>
  <si>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</si>
  <si>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</si>
  <si>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</si>
  <si>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</si>
  <si>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</si>
  <si>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</si>
  <si>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</si>
  <si>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</si>
  <si>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</si>
  <si>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</si>
  <si>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</si>
  <si>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</si>
  <si>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</si>
  <si>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</si>
  <si>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</si>
  <si>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</si>
  <si>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</si>
  <si>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</si>
  <si>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</si>
  <si>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</si>
  <si>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</si>
  <si>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</si>
  <si>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</si>
  <si>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</si>
  <si>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</si>
  <si>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</si>
  <si>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</si>
  <si>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</si>
  <si>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</si>
  <si>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</si>
  <si>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</si>
  <si>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</si>
  <si>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</si>
  <si>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</si>
  <si>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</si>
  <si>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</si>
  <si>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</si>
  <si>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</si>
  <si>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</si>
  <si>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</si>
  <si>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</si>
  <si>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</si>
  <si>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</si>
  <si>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</si>
  <si>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</si>
  <si>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</si>
  <si>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</si>
  <si>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</si>
  <si>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</si>
  <si>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</si>
  <si>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</si>
  <si>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</si>
  <si>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</si>
  <si>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</si>
  <si>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</si>
  <si>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</si>
  <si>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</si>
  <si>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</si>
  <si>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</si>
  <si>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</si>
  <si>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</si>
  <si>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</si>
  <si>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</si>
  <si>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</si>
  <si>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</si>
  <si>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</si>
  <si>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</si>
  <si>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</si>
  <si>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</si>
  <si>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</si>
  <si>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</si>
  <si>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</si>
  <si>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</si>
  <si>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</si>
  <si>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</si>
  <si>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</si>
  <si>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</si>
  <si>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</si>
  <si>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</si>
  <si>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</si>
  <si>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</si>
  <si>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</si>
  <si>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</si>
  <si>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</si>
  <si>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</si>
  <si>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</si>
  <si>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</si>
  <si>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</si>
  <si>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</si>
  <si>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</si>
  <si>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</si>
  <si>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</si>
  <si>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</si>
  <si>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</si>
  <si>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</si>
  <si>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</si>
  <si>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</si>
  <si>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</si>
  <si>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</si>
  <si>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</si>
  <si>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</si>
  <si>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</si>
  <si>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</si>
  <si>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</si>
  <si>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</si>
  <si>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</si>
  <si>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</si>
  <si>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</si>
  <si>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</si>
  <si>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</si>
  <si>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</si>
  <si>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</si>
  <si>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</si>
  <si>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</si>
  <si>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</si>
  <si>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</si>
  <si>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</si>
  <si>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</si>
  <si>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</si>
  <si>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</si>
  <si>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</si>
  <si>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</si>
  <si>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</si>
  <si>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</si>
  <si>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</si>
  <si>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</si>
  <si>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</si>
  <si>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</si>
  <si>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</si>
  <si>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</si>
  <si>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</si>
  <si>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</si>
  <si>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</si>
  <si>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</si>
  <si>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</si>
  <si>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</si>
  <si>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</si>
  <si>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</si>
  <si>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</si>
  <si>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</si>
  <si>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</si>
  <si>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</si>
  <si>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</si>
  <si>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</si>
  <si>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</si>
  <si>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</si>
  <si>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</si>
  <si>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</si>
  <si>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</si>
  <si>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</si>
  <si>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</si>
  <si>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</si>
  <si>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</si>
  <si>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</si>
  <si>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</si>
  <si>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</si>
  <si>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</si>
  <si>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</si>
  <si>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</si>
  <si>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</si>
  <si>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</si>
  <si>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</si>
  <si>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</si>
  <si>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</si>
  <si>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</si>
  <si>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</si>
  <si>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</si>
  <si>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</si>
  <si>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</si>
  <si>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</si>
  <si>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</si>
  <si>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</si>
  <si>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</si>
  <si>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</si>
  <si>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</si>
  <si>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</si>
  <si>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</si>
  <si>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</si>
  <si>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</si>
  <si>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</si>
  <si>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</si>
  <si>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</si>
  <si>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</si>
  <si>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</si>
  <si>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</si>
  <si>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</si>
  <si>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</si>
  <si>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</si>
  <si>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</si>
  <si>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</si>
  <si>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</si>
  <si>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</si>
  <si>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</si>
  <si>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</si>
  <si>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</si>
  <si>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</si>
  <si>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</si>
  <si>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</si>
  <si>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</si>
  <si>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</si>
  <si>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</si>
  <si>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</si>
  <si>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</si>
  <si>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</si>
  <si>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</si>
  <si>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</si>
  <si>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</si>
  <si>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</si>
  <si>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</si>
  <si>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</si>
  <si>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</si>
  <si>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</si>
  <si>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</si>
  <si>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</si>
  <si>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</si>
  <si>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</si>
  <si>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</si>
  <si>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</si>
  <si>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</si>
  <si>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</si>
  <si>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</si>
  <si>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</si>
  <si>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</si>
  <si>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</si>
  <si>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</si>
  <si>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</si>
  <si>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</si>
  <si>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</si>
  <si>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</si>
  <si>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</si>
  <si>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</si>
  <si>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</si>
  <si>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</si>
  <si>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</si>
  <si>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</si>
  <si>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</si>
  <si>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</si>
  <si>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</si>
  <si>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</si>
  <si>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</si>
  <si>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</si>
  <si>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</si>
  <si>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</si>
  <si>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</si>
  <si>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</si>
  <si>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</si>
  <si>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</si>
  <si>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</si>
  <si>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</si>
  <si>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</si>
  <si>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</si>
  <si>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</si>
  <si>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</si>
  <si>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</si>
  <si>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</si>
  <si>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</si>
  <si>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</si>
  <si>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</si>
  <si>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</si>
  <si>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</si>
  <si>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</si>
  <si>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</si>
  <si>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</si>
  <si>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</si>
  <si>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</si>
  <si>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</si>
  <si>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</si>
  <si>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</si>
  <si>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</si>
  <si>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</si>
  <si>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</si>
  <si>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</si>
  <si>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</si>
  <si>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</si>
  <si>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</si>
  <si>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</si>
  <si>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</si>
  <si>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</si>
  <si>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</si>
  <si>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</si>
  <si>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</si>
  <si>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</si>
  <si>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</si>
  <si>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</si>
  <si>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</si>
  <si>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</si>
  <si>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</si>
  <si>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</si>
  <si>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</si>
  <si>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</si>
  <si>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</si>
  <si>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</si>
  <si>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</si>
  <si>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</si>
  <si>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</si>
  <si>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</si>
  <si>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</si>
  <si>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</si>
  <si>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</si>
  <si>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</si>
  <si>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</si>
  <si>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</si>
  <si>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</si>
  <si>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</si>
  <si>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</si>
  <si>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</si>
  <si>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</si>
  <si>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</si>
  <si>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</si>
  <si>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</si>
  <si>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</si>
  <si>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</si>
  <si>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</si>
  <si>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</si>
  <si>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</si>
  <si>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</si>
  <si>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</si>
  <si>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</si>
  <si>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</si>
  <si>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</si>
  <si>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</si>
  <si>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</si>
  <si>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</si>
  <si>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</si>
  <si>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</si>
  <si>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</si>
  <si>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</si>
  <si>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</si>
  <si>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</si>
  <si>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</si>
  <si>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</si>
  <si>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</si>
  <si>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</si>
  <si>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</si>
  <si>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</si>
  <si>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</si>
  <si>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</si>
  <si>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</si>
  <si>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</si>
  <si>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</si>
  <si>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</si>
  <si>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</si>
  <si>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</si>
  <si>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</si>
  <si>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</si>
  <si>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</si>
  <si>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</si>
  <si>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</si>
  <si>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</si>
  <si>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</si>
  <si>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</si>
  <si>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</si>
  <si>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</si>
  <si>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</si>
  <si>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</si>
  <si>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</si>
  <si>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</si>
  <si>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</si>
  <si>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</si>
  <si>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</si>
  <si>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</si>
  <si>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</si>
  <si>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</si>
  <si>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</si>
  <si>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</si>
  <si>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</si>
  <si>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</si>
  <si>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</si>
  <si>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</si>
  <si>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</si>
  <si>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</si>
  <si>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</si>
  <si>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</si>
  <si>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</si>
  <si>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</si>
  <si>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</si>
  <si>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</si>
  <si>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</si>
  <si>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</si>
  <si>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</si>
  <si>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</si>
  <si>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</si>
  <si>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</si>
  <si>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</si>
  <si>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</si>
  <si>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</si>
  <si>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</si>
  <si>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</si>
  <si>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</si>
  <si>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</si>
  <si>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</si>
  <si>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</si>
  <si>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</si>
  <si>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</si>
  <si>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</si>
  <si>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</si>
  <si>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</si>
  <si>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</si>
  <si>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</si>
  <si>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</si>
  <si>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</si>
  <si>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</si>
  <si>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</si>
  <si>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</si>
  <si>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</si>
  <si>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</si>
  <si>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</si>
  <si>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</si>
  <si>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</si>
  <si>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</si>
  <si>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</si>
  <si>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</si>
  <si>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</si>
  <si>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</si>
  <si>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</si>
  <si>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</si>
  <si>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</si>
  <si>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</si>
  <si>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</si>
  <si>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</si>
  <si>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</si>
  <si>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</si>
  <si>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</si>
  <si>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</si>
  <si>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</si>
  <si>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</si>
  <si>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</si>
  <si>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</si>
  <si>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</si>
  <si>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</si>
  <si>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</si>
  <si>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</si>
  <si>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</si>
  <si>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</si>
  <si>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</si>
  <si>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</si>
  <si>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</si>
  <si>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</si>
  <si>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</si>
  <si>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</si>
  <si>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</si>
  <si>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</si>
  <si>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</si>
  <si>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</si>
  <si>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</si>
  <si>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</si>
  <si>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</si>
  <si>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</si>
  <si>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</si>
  <si>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</si>
  <si>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</si>
  <si>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</si>
  <si>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</si>
  <si>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</si>
  <si>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</si>
  <si>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</si>
  <si>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</si>
  <si>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</si>
  <si>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</si>
  <si>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</si>
  <si>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</si>
  <si>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</si>
  <si>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</si>
  <si>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</si>
  <si>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</si>
  <si>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</si>
  <si>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</si>
  <si>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</si>
  <si>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</si>
  <si>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</si>
  <si>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</si>
  <si>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</si>
  <si>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</si>
  <si>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</si>
  <si>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</si>
  <si>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</si>
  <si>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</si>
  <si>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</si>
  <si>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</si>
  <si>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</si>
  <si>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</si>
  <si>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</si>
  <si>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</si>
  <si>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</si>
  <si>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</si>
  <si>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</si>
  <si>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</si>
  <si>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</si>
  <si>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</si>
  <si>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</si>
  <si>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</si>
  <si>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</si>
  <si>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</si>
  <si>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</si>
  <si>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</si>
  <si>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</si>
  <si>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</si>
  <si>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</si>
  <si>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</si>
  <si>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</si>
  <si>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</si>
  <si>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</si>
  <si>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</si>
  <si>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</si>
  <si>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</si>
  <si>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</si>
  <si>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</si>
  <si>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</si>
  <si>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</si>
  <si>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</si>
  <si>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</si>
  <si>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</si>
  <si>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</si>
  <si>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</si>
  <si>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</si>
  <si>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</si>
  <si>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</si>
  <si>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</si>
  <si>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</si>
  <si>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</si>
  <si>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</si>
  <si>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</si>
  <si>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</si>
  <si>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</si>
  <si>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</si>
  <si>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</si>
  <si>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</si>
  <si>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</si>
  <si>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</si>
  <si>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</si>
  <si>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</si>
  <si>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</si>
  <si>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</si>
  <si>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</si>
  <si>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</si>
  <si>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</si>
  <si>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</si>
  <si>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</si>
  <si>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</si>
  <si>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</si>
  <si>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</si>
  <si>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</si>
  <si>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</si>
  <si>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</si>
  <si>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</si>
  <si>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</si>
  <si>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</si>
  <si>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</si>
  <si>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</si>
  <si>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</si>
  <si>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</si>
  <si>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</si>
  <si>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</si>
  <si>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</si>
  <si>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</si>
  <si>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</si>
  <si>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</si>
  <si>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</si>
  <si>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</si>
  <si>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</si>
  <si>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</si>
  <si>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</si>
  <si>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</si>
  <si>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</si>
  <si>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</si>
  <si>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</si>
  <si>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</si>
  <si>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</si>
  <si>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</si>
  <si>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</si>
  <si>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</si>
  <si>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</si>
  <si>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</si>
  <si>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</si>
  <si>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</si>
  <si>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</si>
  <si>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</si>
  <si>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</si>
  <si>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</si>
  <si>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</si>
  <si>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</si>
  <si>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</si>
  <si>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</si>
  <si>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</si>
  <si>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</si>
  <si>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</si>
  <si>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</si>
  <si>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</si>
  <si>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</si>
  <si>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</si>
  <si>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</si>
  <si>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</si>
  <si>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</si>
  <si>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</si>
  <si>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</si>
  <si>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</si>
  <si>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</si>
  <si>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</si>
  <si>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</si>
  <si>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</si>
  <si>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</si>
  <si>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</si>
  <si>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</si>
  <si>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</si>
  <si>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</si>
  <si>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</si>
  <si>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</si>
  <si>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</si>
  <si>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</si>
  <si>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</si>
  <si>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</si>
  <si>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</si>
  <si>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</si>
  <si>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</si>
  <si>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</si>
  <si>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</si>
  <si>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</si>
  <si>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</si>
  <si>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</si>
  <si>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</si>
  <si>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</si>
  <si>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</si>
  <si>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</si>
  <si>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</si>
  <si>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</si>
  <si>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</si>
  <si>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</si>
  <si>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</si>
  <si>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</si>
  <si>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</si>
  <si>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</si>
  <si>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</si>
  <si>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</si>
  <si>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</si>
  <si>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</si>
  <si>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</si>
  <si>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</si>
  <si>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</si>
  <si>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</si>
  <si>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</si>
  <si>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</si>
  <si>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</si>
  <si>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</si>
  <si>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</si>
  <si>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</si>
  <si>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</si>
  <si>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</si>
  <si>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</si>
  <si>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</si>
  <si>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</si>
  <si>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</si>
  <si>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</si>
  <si>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</si>
  <si>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</si>
  <si>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</si>
  <si>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</si>
  <si>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</si>
  <si>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</si>
  <si>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</si>
  <si>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</si>
  <si>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</si>
  <si>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</si>
  <si>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</si>
  <si>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</si>
  <si>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</si>
  <si>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</si>
  <si>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</si>
  <si>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</si>
  <si>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</si>
  <si>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</si>
  <si>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</si>
  <si>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</si>
  <si>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</si>
  <si>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</si>
  <si>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</si>
  <si>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</si>
  <si>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</si>
  <si>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</si>
  <si>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</si>
  <si>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</si>
  <si>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</si>
  <si>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</si>
  <si>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</si>
  <si>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</si>
  <si>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</si>
  <si>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</si>
  <si>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</si>
  <si>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</si>
  <si>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</si>
  <si>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</si>
  <si>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</si>
  <si>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</si>
  <si>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</si>
  <si>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</si>
  <si>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</si>
  <si>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</si>
  <si>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</si>
  <si>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</si>
  <si>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</si>
  <si>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</si>
  <si>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</si>
  <si>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</si>
  <si>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</si>
  <si>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</si>
  <si>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</si>
  <si>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</si>
  <si>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</si>
  <si>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</si>
  <si>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</si>
  <si>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</si>
  <si>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</si>
  <si>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</si>
  <si>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</si>
  <si>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</si>
  <si>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</si>
  <si>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</si>
  <si>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</si>
  <si>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</si>
  <si>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</si>
  <si>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</si>
  <si>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</si>
  <si>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</si>
  <si>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</si>
  <si>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</si>
  <si>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</si>
  <si>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</si>
  <si>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</si>
  <si>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</si>
  <si>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</si>
  <si>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</si>
  <si>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</si>
  <si>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</si>
  <si>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</si>
  <si>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</si>
  <si>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</si>
  <si>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</si>
  <si>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</si>
  <si>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</si>
  <si>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</si>
  <si>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</si>
  <si>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</si>
  <si>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</si>
  <si>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</si>
  <si>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</si>
  <si>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</si>
  <si>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</si>
  <si>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</si>
  <si>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</si>
  <si>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</si>
  <si>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</si>
  <si>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</si>
  <si>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</si>
  <si>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</si>
  <si>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</si>
  <si>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</si>
  <si>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</si>
  <si>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</si>
  <si>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</si>
  <si>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</si>
  <si>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</si>
  <si>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</si>
  <si>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</si>
  <si>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</si>
  <si>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</si>
  <si>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</si>
  <si>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</si>
  <si>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</si>
  <si>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</si>
  <si>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</si>
  <si>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</si>
  <si>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</si>
  <si>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</si>
  <si>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</si>
  <si>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</si>
  <si>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</si>
  <si>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</si>
  <si>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</si>
  <si>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</si>
  <si>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</si>
  <si>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</si>
  <si>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</si>
  <si>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</si>
  <si>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</si>
  <si>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</si>
  <si>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</si>
  <si>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</si>
  <si>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</si>
  <si>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</si>
  <si>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</si>
  <si>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</si>
  <si>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</si>
  <si>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</si>
  <si>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</si>
  <si>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</si>
  <si>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</si>
  <si>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</si>
  <si>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</si>
  <si>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</si>
  <si>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</si>
  <si>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</si>
  <si>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</si>
  <si>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</si>
  <si>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</si>
  <si>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</si>
  <si>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</si>
  <si>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</si>
  <si>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</si>
  <si>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</si>
  <si>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</si>
  <si>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</si>
  <si>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</si>
  <si>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</si>
  <si>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</si>
  <si>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</si>
  <si>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</si>
  <si>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</si>
  <si>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</si>
  <si>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</si>
  <si>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</si>
  <si>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</si>
  <si>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</si>
  <si>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</si>
  <si>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</si>
  <si>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</si>
  <si>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</si>
  <si>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</si>
  <si>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</si>
  <si>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</si>
  <si>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</si>
  <si>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</si>
  <si>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</si>
  <si>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</si>
  <si>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</si>
  <si>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</si>
  <si>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</si>
  <si>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</si>
  <si>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</si>
  <si>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</si>
  <si>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</si>
  <si>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</si>
  <si>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</si>
  <si>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</si>
  <si>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</si>
  <si>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</si>
  <si>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</si>
  <si>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</si>
  <si>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</si>
  <si>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</si>
  <si>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</si>
  <si>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</si>
  <si>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</si>
  <si>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</si>
  <si>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</si>
  <si>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</si>
  <si>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</si>
  <si>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</si>
  <si>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</si>
  <si>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</si>
  <si>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</si>
  <si>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</si>
  <si>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</si>
  <si>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</si>
  <si>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</si>
  <si>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</si>
  <si>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</si>
  <si>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</si>
  <si>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</si>
  <si>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</si>
  <si>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</si>
  <si>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</si>
  <si>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</si>
  <si>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</si>
  <si>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</si>
  <si>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</si>
  <si>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</si>
  <si>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</si>
  <si>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</si>
  <si>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</si>
  <si>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</si>
  <si>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</si>
  <si>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</si>
  <si>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</si>
  <si>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</si>
  <si>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</si>
  <si>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</si>
  <si>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</si>
  <si>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</si>
  <si>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</si>
  <si>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</si>
  <si>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</si>
  <si>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</si>
  <si>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</si>
  <si>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</si>
  <si>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</si>
  <si>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</si>
  <si>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</si>
  <si>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</si>
  <si>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</si>
  <si>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</si>
  <si>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</si>
  <si>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</si>
  <si>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</si>
  <si>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</si>
  <si>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</si>
  <si>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</si>
  <si>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</si>
  <si>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</si>
  <si>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</si>
  <si>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</si>
  <si>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</si>
  <si>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</si>
  <si>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</si>
  <si>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</si>
  <si>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</si>
  <si>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</si>
  <si>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</si>
  <si>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</si>
  <si>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</si>
  <si>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</si>
  <si>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</si>
  <si>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</si>
  <si>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</si>
  <si>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</si>
  <si>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</si>
  <si>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</si>
  <si>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</si>
  <si>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</si>
  <si>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</si>
  <si>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</si>
  <si>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</si>
  <si>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</si>
  <si>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</si>
  <si>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</si>
  <si>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</si>
  <si>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</si>
  <si>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</si>
  <si>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</si>
  <si>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</si>
  <si>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</si>
  <si>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</si>
  <si>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</si>
  <si>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</si>
  <si>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</si>
  <si>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</si>
  <si>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</si>
  <si>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</si>
  <si>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</si>
  <si>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</si>
  <si>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</si>
  <si>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</si>
  <si>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</si>
  <si>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</si>
  <si>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</si>
  <si>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</si>
  <si>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</si>
  <si>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</si>
  <si>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</si>
  <si>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</si>
  <si>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</si>
  <si>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</si>
  <si>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</si>
  <si>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</si>
  <si>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</si>
  <si>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</si>
  <si>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</si>
  <si>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</si>
  <si>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</si>
  <si>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</si>
  <si>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</si>
  <si>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</si>
  <si>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</si>
  <si>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</si>
  <si>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</si>
  <si>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</si>
  <si>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</si>
  <si>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</si>
  <si>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</si>
  <si>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</si>
  <si>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</si>
  <si>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</si>
  <si>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</si>
  <si>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</si>
  <si>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</si>
  <si>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</si>
  <si>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</si>
  <si>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</si>
  <si>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</si>
  <si>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</si>
  <si>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</si>
  <si>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</si>
  <si>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</si>
  <si>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</si>
  <si>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</si>
  <si>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</si>
  <si>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</si>
  <si>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</si>
  <si>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</si>
  <si>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</si>
  <si>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</si>
  <si>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</si>
  <si>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</si>
  <si>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</si>
  <si>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</si>
  <si>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</si>
  <si>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</si>
  <si>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</si>
  <si>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</si>
  <si>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</si>
  <si>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</si>
  <si>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</si>
  <si>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</si>
  <si>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</si>
  <si>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</si>
  <si>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</si>
  <si>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</si>
  <si>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</si>
  <si>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</si>
  <si>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</si>
  <si>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</si>
  <si>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</si>
  <si>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</si>
  <si>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</si>
  <si>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</si>
  <si>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</si>
  <si>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</si>
  <si>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</si>
  <si>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</si>
  <si>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</si>
  <si>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</si>
  <si>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</si>
  <si>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</si>
  <si>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</si>
  <si>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</si>
  <si>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</si>
  <si>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</si>
  <si>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</si>
  <si>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</si>
  <si>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</si>
  <si>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</si>
  <si>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</si>
  <si>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</si>
  <si>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</si>
  <si>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</si>
  <si>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</si>
  <si>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</si>
  <si>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</si>
  <si>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</si>
  <si>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</si>
  <si>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</si>
  <si>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</si>
  <si>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</si>
  <si>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</si>
  <si>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</si>
  <si>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</si>
  <si>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</si>
  <si>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</si>
  <si>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</si>
  <si>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</si>
  <si>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</si>
  <si>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</si>
  <si>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</si>
  <si>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</si>
  <si>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</si>
  <si>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</si>
  <si>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</si>
  <si>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</si>
  <si>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</si>
  <si>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</si>
  <si>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</si>
  <si>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</si>
  <si>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</si>
  <si>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</si>
  <si>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</si>
  <si>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</si>
  <si>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</si>
  <si>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</si>
  <si>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</si>
  <si>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</si>
  <si>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</si>
  <si>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</si>
  <si>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</si>
  <si>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</si>
  <si>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</si>
  <si>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</si>
  <si>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</si>
  <si>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</si>
  <si>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</si>
  <si>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</si>
  <si>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</si>
  <si>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</si>
  <si>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</si>
  <si>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</si>
  <si>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</si>
  <si>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</si>
  <si>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</si>
  <si>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</si>
  <si>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</si>
  <si>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</si>
  <si>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</si>
  <si>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</si>
  <si>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</si>
  <si>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</si>
  <si>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</si>
  <si>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</si>
  <si>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</si>
  <si>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</si>
  <si>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</si>
  <si>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</si>
  <si>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</si>
  <si>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</si>
  <si>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</si>
  <si>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</si>
  <si>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</si>
  <si>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</si>
  <si>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</si>
  <si>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</si>
  <si>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</si>
  <si>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</si>
  <si>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</si>
  <si>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</si>
  <si>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</si>
  <si>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</si>
  <si>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</si>
  <si>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</si>
  <si>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</si>
  <si>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</si>
  <si>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</si>
  <si>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</si>
  <si>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</si>
  <si>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</si>
  <si>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</si>
  <si>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</si>
  <si>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</si>
  <si>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</si>
  <si>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</si>
  <si>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</si>
  <si>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</si>
  <si>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</si>
  <si>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</si>
  <si>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</si>
  <si>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</si>
  <si>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</si>
  <si>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</si>
  <si>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</si>
  <si>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</si>
  <si>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</si>
  <si>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</si>
  <si>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</si>
  <si>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</si>
  <si>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</si>
  <si>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</si>
  <si>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</si>
  <si>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</si>
  <si>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</si>
  <si>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</si>
  <si>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</si>
  <si>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</si>
  <si>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</si>
  <si>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</si>
  <si>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</si>
  <si>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</si>
  <si>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</si>
  <si>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</si>
  <si>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</si>
  <si>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</si>
  <si>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</si>
  <si>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</si>
  <si>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</si>
  <si>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</si>
  <si>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</si>
  <si>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</si>
  <si>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</si>
  <si>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</si>
  <si>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</si>
  <si>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</si>
  <si>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</si>
  <si>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</si>
  <si>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</si>
  <si>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</si>
  <si>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</si>
  <si>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</si>
  <si>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</si>
  <si>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</si>
  <si>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</si>
  <si>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</si>
  <si>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</si>
  <si>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</si>
  <si>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</si>
  <si>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</si>
  <si>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</si>
  <si>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</si>
  <si>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</si>
  <si>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</si>
  <si>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</si>
  <si>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</si>
  <si>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</si>
  <si>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</si>
  <si>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</si>
  <si>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</si>
  <si>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</si>
  <si>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</si>
  <si>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</si>
  <si>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</si>
  <si>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</si>
  <si>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</si>
  <si>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</si>
  <si>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</si>
  <si>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</si>
  <si>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</si>
  <si>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</si>
  <si>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</si>
  <si>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</si>
  <si>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</si>
  <si>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</si>
  <si>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</si>
  <si>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</si>
  <si>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</si>
  <si>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</si>
  <si>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</si>
  <si>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</si>
  <si>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</si>
  <si>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</si>
  <si>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</si>
  <si>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</si>
  <si>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</si>
  <si>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</si>
  <si>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</si>
  <si>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</si>
  <si>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</si>
  <si>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</si>
  <si>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</si>
  <si>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</si>
  <si>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</si>
  <si>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</si>
  <si>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</si>
  <si>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</si>
  <si>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</si>
  <si>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</si>
  <si>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</si>
  <si>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</si>
  <si>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</si>
  <si>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</si>
  <si>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</si>
  <si>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</si>
  <si>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</si>
  <si>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</si>
  <si>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</si>
  <si>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</si>
  <si>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</si>
  <si>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</si>
  <si>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</si>
  <si>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</si>
  <si>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</si>
  <si>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</si>
  <si>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</si>
  <si>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</si>
  <si>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</si>
  <si>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</si>
  <si>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</si>
  <si>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</si>
  <si>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</si>
  <si>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</si>
  <si>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</si>
  <si>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</si>
  <si>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</si>
  <si>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</si>
  <si>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</si>
  <si>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</si>
  <si>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</si>
  <si>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</si>
  <si>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</si>
  <si>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</si>
  <si>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</si>
  <si>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</si>
  <si>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</si>
  <si>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</si>
  <si>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</si>
  <si>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</si>
  <si>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</si>
  <si>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</si>
  <si>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</si>
  <si>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</si>
  <si>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</si>
  <si>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</si>
  <si>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</si>
  <si>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</si>
  <si>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</si>
  <si>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</si>
  <si>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</si>
  <si>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</si>
  <si>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</si>
  <si>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</si>
  <si>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</si>
  <si>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</si>
  <si>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</si>
  <si>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</si>
  <si>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</si>
  <si>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</si>
  <si>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</si>
  <si>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</si>
  <si>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</si>
  <si>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</si>
  <si>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</si>
  <si>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</si>
  <si>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</si>
  <si>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</si>
  <si>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</si>
  <si>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</si>
  <si>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</si>
  <si>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</si>
  <si>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</si>
  <si>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</si>
  <si>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</si>
  <si>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</si>
  <si>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</si>
  <si>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</si>
  <si>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</si>
  <si>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</si>
  <si>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</si>
  <si>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</si>
  <si>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</si>
  <si>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</si>
  <si>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</si>
  <si>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</si>
  <si>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</si>
  <si>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</si>
  <si>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</si>
  <si>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</si>
  <si>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</si>
  <si>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</si>
  <si>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</si>
  <si>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</si>
  <si>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</si>
  <si>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</si>
  <si>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</si>
  <si>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</si>
  <si>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</si>
  <si>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</si>
  <si>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</si>
  <si>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</si>
  <si>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</si>
  <si>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</si>
  <si>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</si>
  <si>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</si>
  <si>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</si>
  <si>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</si>
  <si>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</si>
  <si>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</si>
  <si>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</si>
  <si>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</si>
  <si>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</si>
  <si>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</si>
  <si>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</si>
  <si>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</si>
  <si>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</si>
  <si>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</si>
  <si>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</si>
  <si>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</si>
  <si>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</si>
  <si>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</si>
  <si>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</si>
  <si>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</si>
  <si>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</si>
  <si>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</si>
  <si>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</si>
  <si>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</si>
  <si>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</si>
  <si>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</si>
  <si>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</si>
  <si>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</si>
  <si>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</si>
  <si>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</si>
  <si>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</si>
  <si>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</si>
  <si>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</si>
  <si>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</si>
  <si>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</si>
  <si>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</si>
  <si>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</si>
  <si>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</si>
  <si>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</si>
  <si>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</si>
  <si>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</si>
  <si>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</si>
  <si>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</si>
  <si>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</si>
  <si>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</si>
  <si>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</si>
  <si>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</si>
  <si>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</si>
  <si>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</si>
  <si>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</si>
  <si>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</si>
  <si>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</si>
  <si>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</si>
  <si>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</si>
  <si>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</si>
  <si>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</si>
  <si>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</si>
  <si>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</si>
  <si>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</si>
  <si>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</si>
  <si>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</si>
  <si>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</si>
  <si>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</si>
  <si>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</si>
  <si>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</si>
  <si>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</si>
  <si>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</si>
  <si>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</si>
  <si>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</si>
  <si>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</si>
  <si>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</si>
  <si>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</si>
  <si>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</si>
  <si>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</si>
  <si>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</si>
  <si>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</si>
  <si>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</si>
  <si>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</si>
  <si>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</si>
  <si>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</si>
  <si>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</si>
  <si>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</si>
  <si>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</si>
  <si>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</si>
  <si>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</si>
  <si>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</si>
  <si>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</si>
  <si>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</si>
  <si>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</si>
  <si>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</si>
  <si>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</si>
  <si>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</si>
  <si>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</si>
  <si>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</si>
  <si>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</si>
  <si>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</si>
  <si>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</si>
  <si>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</si>
  <si>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</si>
  <si>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</si>
  <si>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</si>
  <si>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</si>
  <si>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</si>
  <si>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</si>
  <si>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</si>
  <si>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</si>
  <si>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</si>
  <si>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</si>
  <si>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</si>
  <si>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</si>
  <si>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</si>
  <si>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</si>
  <si>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</si>
  <si>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</si>
  <si>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</si>
  <si>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</si>
  <si>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</si>
  <si>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</si>
  <si>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</si>
  <si>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</si>
  <si>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</si>
  <si>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</si>
  <si>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</si>
  <si>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</si>
  <si>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</si>
  <si>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</si>
  <si>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</si>
  <si>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</si>
  <si>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</si>
  <si>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</si>
  <si>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</si>
  <si>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</si>
  <si>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</si>
  <si>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</si>
  <si>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</si>
  <si>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</si>
  <si>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</si>
  <si>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</si>
  <si>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</si>
  <si>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</si>
  <si>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</si>
  <si>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</si>
  <si>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</si>
  <si>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</si>
  <si>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</si>
  <si>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</si>
  <si>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</si>
  <si>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</si>
  <si>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</si>
  <si>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</si>
  <si>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</si>
  <si>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</si>
  <si>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</si>
  <si>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</si>
  <si>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</si>
  <si>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</si>
  <si>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</si>
  <si>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</si>
  <si>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</si>
  <si>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</si>
  <si>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</si>
  <si>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</si>
  <si>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</si>
  <si>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</si>
  <si>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</si>
  <si>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</si>
  <si>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</si>
  <si>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</si>
  <si>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</si>
  <si>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</si>
  <si>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</si>
  <si>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</si>
  <si>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</si>
  <si>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</si>
  <si>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</si>
  <si>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</si>
  <si>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</si>
  <si>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</si>
  <si>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</si>
  <si>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</si>
  <si>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</si>
  <si>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</si>
  <si>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</si>
  <si>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</si>
  <si>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</si>
  <si>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</si>
  <si>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</si>
  <si>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</si>
  <si>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</si>
  <si>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</si>
  <si>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</si>
  <si>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</si>
  <si>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</si>
  <si>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</si>
  <si>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</si>
  <si>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</si>
  <si>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</si>
  <si>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</si>
  <si>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</si>
  <si>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</si>
  <si>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</si>
  <si>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</si>
  <si>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</si>
  <si>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</si>
  <si>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</si>
  <si>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</si>
  <si>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</si>
  <si>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</si>
  <si>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</si>
  <si>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</si>
  <si>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</si>
  <si>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</si>
  <si>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</si>
  <si>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</si>
  <si>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</si>
  <si>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</si>
  <si>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</si>
  <si>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</si>
  <si>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</si>
  <si>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</si>
  <si>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</si>
  <si>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</si>
  <si>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</si>
  <si>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</si>
  <si>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</si>
  <si>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</si>
  <si>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</si>
  <si>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</si>
  <si>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</si>
  <si>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</si>
  <si>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</si>
  <si>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</si>
  <si>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</si>
  <si>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</si>
  <si>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</si>
  <si>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</si>
  <si>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</si>
  <si>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</si>
  <si>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</si>
  <si>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</si>
  <si>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</si>
  <si>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</si>
  <si>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</si>
  <si>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</si>
  <si>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</si>
  <si>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</si>
  <si>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</si>
  <si>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</si>
  <si>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</si>
  <si>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</si>
  <si>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</si>
  <si>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</si>
  <si>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</si>
  <si>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</si>
  <si>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</si>
  <si>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</si>
  <si>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</si>
  <si>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</si>
  <si>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</si>
  <si>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</si>
  <si>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</si>
  <si>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</si>
  <si>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</si>
  <si>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</si>
  <si>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</si>
  <si>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</si>
  <si>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</si>
  <si>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</si>
  <si>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</si>
  <si>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</si>
  <si>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</si>
  <si>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</si>
  <si>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</si>
  <si>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</si>
  <si>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</si>
  <si>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</si>
  <si>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</si>
  <si>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</si>
  <si>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</si>
  <si>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</si>
  <si>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</si>
  <si>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</si>
  <si>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</si>
  <si>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</si>
  <si>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</si>
  <si>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</si>
  <si>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</si>
  <si>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</si>
  <si>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</si>
  <si>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</si>
  <si>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</si>
  <si>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</si>
  <si>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</si>
  <si>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</si>
  <si>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</si>
  <si>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</si>
  <si>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</si>
  <si>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</si>
  <si>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</si>
  <si>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</si>
  <si>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</si>
  <si>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</si>
  <si>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</si>
  <si>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</si>
  <si>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</si>
  <si>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</si>
  <si>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</si>
  <si>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</si>
  <si>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</si>
  <si>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</si>
  <si>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</si>
  <si>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</si>
  <si>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</si>
  <si>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</si>
  <si>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</si>
  <si>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</si>
  <si>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</si>
  <si>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</si>
  <si>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</si>
  <si>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</si>
  <si>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</si>
  <si>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</si>
  <si>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</si>
  <si>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</si>
  <si>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</si>
  <si>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</si>
  <si>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</si>
  <si>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</si>
  <si>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</si>
  <si>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</si>
  <si>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</si>
  <si>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</si>
  <si>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</si>
  <si>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</si>
  <si>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</si>
  <si>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</si>
  <si>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</si>
  <si>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</si>
  <si>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</si>
  <si>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</si>
  <si>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</si>
  <si>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</si>
  <si>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</si>
  <si>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</si>
  <si>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</si>
  <si>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</si>
  <si>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</si>
  <si>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</si>
  <si>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</si>
  <si>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</si>
  <si>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</si>
  <si>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</si>
  <si>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</si>
  <si>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</si>
  <si>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</si>
  <si>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</si>
  <si>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</si>
  <si>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</si>
  <si>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</si>
  <si>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</si>
  <si>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</si>
  <si>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</si>
  <si>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</si>
  <si>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</si>
  <si>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</si>
  <si>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</si>
  <si>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</si>
  <si>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</si>
  <si>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</si>
  <si>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</si>
  <si>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</si>
  <si>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</si>
  <si>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</si>
  <si>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</si>
  <si>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</si>
  <si>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</si>
  <si>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</si>
  <si>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</si>
  <si>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</si>
  <si>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</si>
  <si>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</si>
  <si>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</si>
  <si>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</si>
  <si>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</si>
  <si>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</si>
  <si>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</si>
  <si>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</si>
  <si>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</si>
  <si>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</si>
  <si>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</si>
  <si>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</si>
  <si>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</si>
  <si>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</si>
  <si>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</si>
  <si>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</si>
  <si>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</si>
  <si>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</si>
  <si>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</si>
  <si>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</si>
  <si>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</si>
  <si>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</si>
  <si>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</si>
  <si>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</si>
  <si>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</si>
  <si>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</si>
  <si>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</si>
  <si>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</si>
  <si>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</si>
  <si>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</si>
  <si>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</si>
  <si>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</si>
  <si>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</si>
  <si>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</si>
  <si>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</si>
  <si>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</si>
  <si>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</si>
  <si>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</si>
  <si>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</si>
  <si>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</si>
  <si>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</si>
  <si>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</si>
  <si>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</si>
  <si>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</si>
  <si>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</si>
  <si>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</si>
  <si>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</si>
  <si>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</si>
  <si>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</si>
  <si>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</si>
  <si>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</si>
  <si>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</si>
  <si>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</si>
  <si>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</si>
  <si>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</si>
  <si>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</si>
  <si>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</si>
  <si>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</si>
  <si>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</si>
  <si>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</si>
  <si>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</si>
  <si>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</si>
  <si>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</si>
  <si>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</si>
  <si>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</si>
  <si>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</si>
  <si>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</si>
  <si>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</si>
  <si>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</si>
  <si>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</si>
  <si>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</si>
  <si>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</si>
  <si>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</si>
  <si>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</si>
  <si>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</si>
  <si>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</si>
  <si>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</si>
  <si>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</si>
  <si>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</si>
  <si>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</si>
  <si>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</si>
  <si>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</si>
  <si>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</si>
  <si>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</si>
  <si>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</si>
  <si>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</si>
  <si>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</si>
  <si>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</si>
  <si>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</si>
  <si>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</si>
  <si>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</si>
  <si>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</si>
  <si>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</si>
  <si>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</si>
  <si>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</si>
  <si>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</si>
  <si>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</si>
  <si>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</si>
  <si>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</si>
  <si>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</si>
  <si>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</si>
  <si>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</si>
  <si>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</si>
  <si>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</si>
  <si>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</si>
  <si>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</si>
  <si>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</si>
  <si>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</si>
  <si>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</si>
  <si>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</si>
  <si>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</si>
  <si>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</si>
  <si>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</si>
  <si>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</si>
  <si>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</si>
  <si>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</si>
  <si>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</si>
  <si>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</si>
  <si>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</si>
  <si>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</si>
  <si>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</si>
  <si>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</si>
  <si>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</si>
  <si>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</si>
  <si>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</si>
  <si>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</si>
  <si>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</si>
  <si>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</si>
  <si>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</si>
  <si>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</si>
  <si>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</si>
  <si>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</si>
  <si>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</si>
  <si>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</si>
  <si>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</si>
  <si>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</si>
  <si>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</si>
  <si>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</si>
  <si>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</si>
  <si>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</si>
  <si>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</si>
  <si>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</si>
  <si>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</si>
  <si>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</si>
  <si>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</si>
  <si>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</si>
  <si>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</si>
  <si>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</si>
  <si>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</si>
  <si>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</si>
  <si>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</si>
  <si>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</si>
  <si>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</si>
  <si>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</si>
  <si>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</si>
  <si>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</si>
  <si>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</si>
  <si>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</si>
  <si>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</si>
  <si>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</si>
  <si>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</si>
  <si>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</si>
  <si>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</si>
  <si>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</si>
  <si>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</si>
  <si>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</si>
  <si>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</si>
  <si>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</si>
  <si>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</si>
  <si>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</si>
  <si>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</si>
  <si>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</si>
  <si>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</si>
  <si>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</si>
  <si>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</si>
  <si>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</si>
  <si>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</si>
  <si>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</si>
  <si>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</si>
  <si>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</si>
  <si>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</si>
  <si>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</si>
  <si>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</si>
  <si>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</si>
  <si>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</si>
  <si>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</si>
  <si>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</si>
  <si>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</si>
  <si>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</si>
  <si>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</si>
  <si>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</si>
  <si>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</si>
  <si>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</si>
  <si>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</si>
  <si>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</si>
  <si>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</si>
  <si>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</si>
  <si>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</si>
  <si>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</si>
  <si>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</si>
  <si>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</si>
  <si>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</si>
  <si>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</si>
  <si>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</si>
  <si>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</si>
  <si>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</si>
  <si>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</si>
  <si>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</si>
  <si>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</si>
  <si>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</si>
  <si>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</si>
  <si>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</si>
  <si>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</si>
  <si>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</si>
  <si>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</si>
  <si>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</si>
  <si>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</si>
  <si>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</si>
  <si>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</si>
  <si>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</si>
  <si>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</si>
  <si>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</si>
  <si>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</si>
  <si>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</si>
  <si>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</si>
  <si>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</si>
  <si>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</si>
  <si>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</si>
  <si>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</si>
  <si>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</si>
  <si>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</si>
  <si>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</si>
  <si>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</si>
  <si>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</si>
  <si>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</si>
  <si>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</si>
  <si>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</si>
  <si>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</si>
  <si>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</si>
  <si>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</si>
  <si>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</si>
  <si>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</si>
  <si>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</si>
  <si>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</si>
  <si>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</si>
  <si>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</si>
  <si>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</si>
  <si>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</si>
  <si>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</si>
  <si>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</si>
  <si>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</si>
  <si>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</si>
  <si>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</si>
  <si>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</si>
  <si>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</si>
  <si>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</si>
  <si>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</si>
  <si>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</si>
  <si>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</si>
  <si>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</si>
  <si>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</si>
  <si>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</si>
  <si>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</si>
  <si>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</si>
  <si>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</si>
  <si>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</si>
  <si>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</si>
  <si>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</si>
  <si>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</si>
  <si>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</si>
  <si>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</si>
  <si>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</si>
  <si>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</si>
  <si>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</si>
  <si>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</si>
  <si>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</si>
  <si>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</si>
  <si>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</si>
  <si>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</si>
  <si>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</si>
  <si>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</si>
  <si>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</si>
  <si>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</si>
  <si>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</si>
  <si>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</si>
  <si>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</si>
  <si>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</si>
  <si>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</si>
  <si>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</si>
  <si>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</si>
  <si>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</si>
  <si>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</si>
  <si>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</si>
  <si>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</si>
  <si>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</si>
  <si>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</si>
  <si>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</si>
  <si>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</si>
  <si>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</si>
  <si>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</si>
  <si>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</si>
  <si>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</si>
  <si>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</si>
  <si>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</si>
  <si>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</si>
  <si>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</si>
  <si>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</si>
  <si>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</si>
  <si>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</si>
  <si>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</si>
  <si>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</si>
  <si>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</si>
  <si>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</si>
  <si>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</si>
  <si>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</si>
  <si>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</si>
  <si>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</si>
  <si>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</si>
  <si>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</si>
  <si>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</si>
  <si>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</si>
  <si>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</si>
  <si>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</si>
  <si>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</si>
  <si>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</si>
  <si>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</si>
  <si>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</si>
  <si>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</si>
  <si>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</si>
  <si>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</si>
  <si>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</si>
  <si>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</si>
  <si>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</si>
  <si>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</si>
  <si>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</si>
  <si>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</si>
  <si>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</si>
  <si>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</si>
  <si>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</si>
  <si>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</si>
  <si>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</si>
  <si>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</si>
  <si>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</si>
  <si>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</si>
  <si>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</si>
  <si>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</si>
  <si>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</si>
  <si>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</si>
  <si>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</si>
  <si>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</si>
  <si>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</si>
  <si>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</si>
  <si>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</si>
  <si>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</si>
  <si>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</si>
  <si>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</si>
  <si>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</si>
  <si>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</si>
  <si>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</si>
  <si>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</si>
  <si>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</si>
  <si>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</si>
  <si>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</si>
  <si>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</si>
  <si>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</si>
  <si>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</si>
  <si>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</si>
  <si>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</si>
  <si>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</si>
  <si>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</si>
  <si>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</si>
  <si>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</si>
  <si>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</si>
  <si>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</si>
  <si>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</si>
  <si>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</si>
  <si>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</si>
  <si>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</si>
  <si>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</si>
  <si>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</si>
  <si>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</si>
  <si>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</si>
  <si>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</si>
  <si>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</si>
  <si>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</si>
  <si>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</si>
  <si>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</si>
  <si>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</si>
  <si>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</si>
  <si>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</si>
  <si>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</si>
  <si>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</si>
  <si>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</si>
  <si>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</si>
  <si>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</si>
  <si>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</si>
  <si>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</si>
  <si>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</si>
  <si>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</si>
  <si>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</si>
  <si>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</si>
  <si>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</si>
  <si>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</si>
  <si>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</si>
  <si>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</si>
  <si>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</si>
  <si>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</si>
  <si>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</si>
  <si>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</si>
  <si>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</si>
  <si>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</si>
  <si>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</si>
  <si>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</si>
  <si>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</si>
  <si>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</si>
  <si>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</si>
  <si>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</si>
  <si>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</si>
  <si>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</si>
  <si>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</si>
  <si>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</si>
  <si>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</si>
  <si>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</si>
  <si>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</si>
  <si>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</si>
  <si>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</si>
  <si>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</si>
  <si>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</si>
  <si>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</si>
  <si>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</si>
  <si>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</si>
  <si>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</si>
  <si>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</si>
  <si>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</si>
  <si>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</si>
  <si>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</si>
  <si>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</si>
  <si>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</si>
  <si>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</si>
  <si>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</si>
  <si>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</si>
  <si>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</si>
  <si>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</si>
  <si>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</si>
  <si>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</si>
  <si>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</si>
  <si>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</si>
  <si>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</si>
  <si>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</si>
  <si>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</si>
  <si>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</si>
  <si>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</si>
  <si>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</si>
  <si>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</si>
  <si>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</si>
  <si>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</si>
  <si>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</si>
  <si>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</si>
  <si>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</si>
  <si>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</si>
  <si>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</si>
  <si>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</si>
  <si>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</si>
  <si>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</si>
  <si>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</si>
  <si>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</si>
  <si>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</si>
  <si>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</si>
  <si>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</si>
  <si>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</si>
  <si>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</si>
  <si>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</si>
  <si>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</si>
  <si>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</si>
  <si>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</si>
  <si>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</si>
  <si>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</si>
  <si>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</si>
  <si>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</si>
  <si>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</si>
  <si>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</si>
  <si>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</si>
  <si>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</si>
  <si>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</si>
  <si>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</si>
  <si>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</si>
  <si>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</si>
  <si>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</si>
  <si>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</si>
  <si>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</si>
  <si>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</si>
  <si>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</si>
  <si>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</si>
  <si>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</si>
  <si>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</si>
  <si>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</si>
  <si>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</si>
  <si>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</si>
  <si>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</si>
  <si>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</si>
  <si>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</si>
  <si>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</si>
  <si>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</si>
  <si>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</si>
  <si>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</si>
  <si>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</si>
  <si>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</si>
  <si>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</si>
  <si>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</si>
  <si>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</si>
  <si>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</si>
  <si>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</si>
  <si>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</si>
  <si>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</si>
  <si>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</si>
  <si>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</si>
  <si>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</si>
  <si>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</si>
  <si>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</si>
  <si>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</si>
  <si>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</si>
  <si>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</si>
  <si>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</si>
  <si>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</si>
  <si>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</si>
  <si>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</si>
  <si>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</si>
  <si>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</si>
  <si>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</si>
  <si>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</si>
  <si>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</si>
  <si>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</si>
  <si>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</si>
  <si>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</si>
  <si>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</si>
  <si>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</si>
  <si>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</si>
  <si>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</si>
  <si>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</si>
  <si>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</si>
  <si>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</si>
  <si>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</si>
  <si>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</si>
  <si>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</si>
  <si>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</si>
  <si>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</si>
  <si>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</si>
  <si>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</si>
  <si>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</si>
  <si>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</si>
  <si>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</si>
  <si>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</si>
  <si>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</si>
  <si>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</si>
  <si>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</si>
  <si>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</si>
  <si>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</si>
  <si>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</si>
  <si>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</si>
  <si>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</si>
  <si>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</si>
  <si>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</si>
  <si>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</si>
  <si>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</si>
  <si>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</si>
  <si>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</si>
  <si>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</si>
  <si>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</si>
  <si>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</si>
  <si>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</si>
  <si>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</si>
  <si>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</si>
  <si>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</si>
  <si>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</si>
  <si>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</si>
  <si>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</si>
  <si>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</si>
  <si>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</si>
  <si>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</si>
  <si>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</si>
  <si>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</si>
  <si>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</si>
  <si>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</si>
  <si>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</si>
  <si>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</si>
  <si>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</si>
  <si>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</si>
  <si>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</si>
  <si>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</si>
  <si>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</si>
  <si>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</si>
  <si>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</si>
  <si>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</si>
  <si>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</si>
  <si>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</si>
  <si>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</si>
  <si>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</si>
  <si>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</si>
  <si>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</si>
  <si>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</si>
  <si>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</si>
  <si>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</si>
  <si>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</si>
  <si>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</si>
  <si>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</si>
  <si>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</si>
  <si>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</si>
  <si>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</si>
  <si>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</si>
  <si>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</si>
  <si>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</si>
  <si>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</si>
  <si>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</si>
  <si>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</si>
  <si>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</si>
  <si>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</si>
  <si>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</si>
  <si>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</si>
  <si>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</si>
  <si>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</si>
  <si>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</si>
  <si>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</si>
  <si>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</si>
  <si>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</si>
  <si>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</si>
  <si>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</si>
  <si>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</si>
  <si>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</si>
  <si>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</si>
  <si>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</si>
  <si>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</si>
  <si>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</si>
  <si>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</si>
  <si>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</si>
  <si>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</si>
  <si>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</si>
  <si>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</si>
  <si>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</si>
  <si>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</si>
  <si>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</si>
  <si>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</si>
  <si>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</si>
  <si>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</si>
  <si>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</si>
  <si>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</si>
  <si>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</si>
  <si>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</si>
  <si>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</si>
  <si>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</si>
  <si>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</si>
  <si>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</si>
  <si>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</si>
  <si>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</si>
  <si>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</si>
  <si>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</si>
  <si>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</si>
  <si>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</si>
  <si>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</si>
  <si>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</si>
  <si>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</si>
  <si>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</si>
  <si>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</si>
  <si>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</si>
  <si>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</si>
  <si>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</si>
  <si>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</si>
  <si>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</si>
  <si>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</si>
  <si>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</si>
  <si>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</si>
  <si>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</si>
  <si>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</si>
  <si>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</si>
  <si>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</si>
  <si>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</si>
  <si>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</si>
  <si>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</si>
  <si>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</si>
  <si>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</si>
  <si>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</si>
  <si>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</si>
  <si>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</si>
  <si>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</si>
  <si>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</si>
  <si>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</si>
  <si>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</si>
  <si>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</si>
  <si>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</si>
  <si>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</si>
  <si>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</si>
  <si>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</si>
  <si>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</si>
  <si>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</si>
  <si>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</si>
  <si>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</si>
  <si>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</si>
  <si>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</si>
  <si>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</si>
  <si>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</si>
  <si>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</si>
  <si>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</si>
  <si>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</si>
  <si>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</si>
  <si>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</si>
  <si>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</si>
  <si>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</si>
  <si>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</si>
  <si>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</si>
  <si>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</si>
  <si>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</si>
  <si>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</si>
  <si>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</si>
  <si>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</si>
  <si>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</si>
  <si>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</si>
  <si>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</si>
  <si>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</si>
  <si>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</si>
  <si>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</si>
  <si>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</si>
  <si>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</si>
  <si>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</si>
  <si>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</si>
  <si>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</si>
  <si>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</si>
  <si>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</si>
  <si>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</si>
  <si>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</si>
  <si>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</si>
  <si>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</si>
  <si>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</si>
  <si>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</si>
  <si>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</si>
  <si>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</si>
  <si>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</si>
  <si>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</si>
  <si>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</si>
  <si>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</si>
  <si>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</si>
  <si>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</si>
  <si>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</si>
  <si>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</si>
  <si>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</si>
  <si>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</si>
  <si>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</si>
  <si>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</si>
  <si>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</si>
  <si>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</si>
  <si>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</si>
  <si>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</si>
  <si>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</si>
  <si>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</si>
  <si>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</si>
  <si>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</si>
  <si>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</si>
  <si>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</si>
  <si>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</si>
  <si>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</si>
  <si>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</si>
  <si>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</si>
  <si>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</si>
  <si>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</si>
  <si>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</si>
  <si>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</si>
  <si>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</si>
  <si>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</si>
  <si>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</si>
  <si>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</si>
  <si>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</si>
  <si>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</si>
  <si>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</si>
  <si>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</si>
  <si>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</si>
  <si>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</si>
  <si>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</si>
  <si>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</si>
  <si>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</si>
  <si>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</si>
  <si>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</si>
  <si>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</si>
  <si>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</si>
  <si>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</si>
  <si>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</si>
  <si>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</si>
  <si>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</si>
  <si>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</si>
  <si>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</si>
  <si>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</si>
  <si>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</si>
  <si>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</si>
  <si>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</si>
  <si>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</si>
  <si>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</si>
  <si>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</si>
  <si>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</si>
  <si>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</si>
  <si>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</si>
  <si>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</si>
  <si>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</si>
  <si>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</si>
  <si>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</si>
  <si>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</si>
  <si>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</si>
  <si>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</si>
  <si>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</si>
  <si>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</si>
  <si>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</si>
  <si>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</si>
  <si>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</si>
  <si>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</si>
  <si>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</si>
  <si>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</si>
  <si>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</si>
  <si>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</si>
  <si>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</si>
  <si>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</si>
  <si>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</si>
  <si>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</si>
  <si>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</si>
  <si>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</si>
  <si>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</si>
  <si>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</si>
  <si>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</si>
  <si>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</si>
  <si>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</si>
  <si>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</si>
  <si>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</si>
  <si>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</si>
  <si>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</si>
  <si>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</si>
  <si>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</si>
  <si>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</si>
  <si>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</si>
  <si>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</si>
  <si>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</si>
  <si>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</si>
  <si>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</si>
  <si>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</si>
  <si>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</si>
  <si>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</si>
  <si>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</si>
  <si>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</si>
  <si>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</si>
  <si>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</si>
  <si>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</si>
  <si>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</si>
  <si>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</si>
  <si>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</si>
  <si>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</si>
  <si>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</si>
  <si>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</si>
  <si>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</si>
  <si>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</si>
  <si>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</si>
  <si>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</si>
  <si>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</si>
  <si>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</si>
  <si>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</si>
  <si>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</si>
  <si>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</si>
  <si>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</si>
  <si>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</si>
  <si>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</si>
  <si>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</si>
  <si>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</si>
  <si>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</si>
  <si>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</si>
  <si>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</si>
  <si>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</si>
  <si>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</si>
  <si>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</si>
  <si>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</si>
  <si>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</si>
  <si>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</si>
  <si>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</si>
  <si>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</si>
  <si>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</si>
  <si>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</si>
  <si>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</si>
  <si>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</si>
  <si>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</si>
  <si>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</si>
  <si>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</si>
  <si>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</si>
  <si>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</si>
  <si>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</si>
  <si>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</si>
  <si>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</si>
  <si>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</si>
  <si>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</si>
  <si>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</si>
  <si>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</si>
  <si>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</si>
  <si>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</si>
  <si>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</si>
  <si>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</si>
  <si>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</si>
  <si>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</si>
  <si>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</si>
  <si>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</si>
  <si>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</si>
  <si>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</si>
  <si>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</si>
  <si>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</si>
  <si>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</si>
  <si>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</si>
  <si>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</si>
  <si>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</si>
  <si>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</si>
  <si>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</si>
  <si>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</si>
  <si>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</si>
  <si>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</si>
  <si>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</si>
  <si>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</si>
  <si>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</si>
  <si>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</si>
  <si>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</si>
  <si>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</si>
  <si>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</si>
  <si>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</si>
  <si>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</si>
  <si>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</si>
  <si>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</si>
  <si>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</si>
  <si>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</si>
  <si>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</si>
  <si>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</si>
  <si>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</si>
  <si>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</si>
  <si>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</si>
  <si>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</si>
  <si>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</si>
  <si>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</si>
  <si>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</si>
  <si>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</si>
  <si>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</si>
  <si>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</si>
  <si>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</si>
  <si>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</si>
  <si>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</si>
  <si>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</si>
  <si>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</si>
  <si>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</si>
  <si>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</si>
  <si>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</si>
  <si>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</si>
  <si>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</si>
  <si>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</si>
  <si>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</si>
  <si>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</si>
  <si>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</si>
  <si>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</si>
  <si>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</si>
  <si>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</si>
  <si>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</si>
  <si>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</si>
  <si>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</si>
  <si>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</si>
  <si>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</si>
  <si>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</si>
  <si>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</si>
  <si>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</si>
  <si>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</si>
  <si>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</si>
  <si>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</si>
  <si>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</si>
  <si>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</si>
  <si>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</si>
  <si>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</si>
  <si>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</si>
  <si>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</si>
  <si>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</si>
  <si>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</si>
  <si>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</si>
  <si>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</si>
  <si>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</si>
  <si>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</si>
  <si>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</si>
  <si>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</si>
  <si>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</si>
  <si>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</si>
  <si>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</si>
  <si>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</si>
  <si>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</si>
  <si>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</si>
  <si>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</si>
  <si>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</si>
  <si>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</si>
  <si>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</si>
  <si>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</si>
  <si>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</si>
  <si>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</si>
  <si>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</si>
  <si>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</si>
  <si>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</si>
  <si>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</si>
  <si>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</si>
  <si>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</si>
  <si>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</si>
  <si>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</si>
  <si>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</si>
  <si>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</si>
  <si>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</si>
  <si>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</si>
  <si>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</si>
  <si>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</si>
  <si>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</si>
  <si>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</si>
  <si>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</si>
  <si>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</si>
  <si>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</si>
  <si>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</si>
  <si>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</si>
  <si>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</si>
  <si>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</si>
  <si>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</si>
  <si>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</si>
  <si>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</si>
  <si>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</si>
  <si>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</si>
  <si>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</si>
  <si>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</si>
  <si>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</si>
  <si>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</si>
  <si>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</si>
  <si>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</si>
  <si>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</si>
  <si>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</si>
  <si>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</si>
  <si>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</si>
  <si>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</si>
  <si>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</si>
  <si>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</si>
  <si>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</si>
  <si>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</si>
  <si>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</si>
  <si>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</si>
  <si>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</si>
  <si>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</si>
  <si>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</si>
  <si>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</si>
  <si>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</si>
  <si>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</si>
  <si>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</si>
  <si>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</si>
  <si>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</si>
  <si>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</si>
  <si>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</si>
  <si>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</si>
  <si>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</si>
  <si>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</si>
  <si>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</si>
  <si>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</si>
  <si>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</si>
  <si>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</si>
  <si>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</si>
  <si>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</si>
  <si>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</si>
  <si>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</si>
  <si>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</si>
  <si>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</si>
  <si>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</si>
  <si>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</si>
  <si>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</si>
  <si>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</si>
  <si>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</si>
  <si>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</si>
  <si>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</si>
  <si>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</si>
  <si>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</si>
  <si>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</si>
  <si>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</si>
  <si>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</si>
  <si>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</si>
  <si>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</si>
  <si>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</si>
  <si>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</si>
  <si>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</si>
  <si>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</si>
  <si>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</si>
  <si>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</si>
  <si>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</si>
  <si>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</si>
  <si>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</si>
  <si>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</si>
  <si>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</si>
  <si>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</si>
  <si>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</si>
  <si>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</si>
  <si>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</si>
  <si>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</si>
  <si>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</si>
  <si>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</si>
  <si>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</si>
  <si>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</si>
  <si>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</si>
  <si>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</si>
  <si>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</si>
  <si>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</si>
  <si>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</si>
  <si>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</si>
  <si>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</si>
  <si>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</si>
  <si>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</si>
  <si>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</si>
  <si>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</si>
  <si>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</si>
  <si>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</si>
  <si>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</si>
  <si>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</si>
  <si>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</si>
  <si>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</si>
  <si>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</si>
  <si>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</si>
  <si>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</si>
  <si>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</si>
  <si>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</si>
  <si>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</si>
  <si>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</si>
  <si>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</si>
  <si>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</si>
  <si>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</si>
  <si>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</si>
  <si>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</si>
  <si>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</si>
  <si>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</si>
  <si>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</si>
  <si>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</si>
  <si>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</si>
  <si>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</si>
  <si>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</si>
  <si>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</si>
  <si>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</si>
  <si>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</si>
  <si>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</si>
  <si>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</si>
  <si>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</si>
  <si>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</si>
  <si>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</si>
  <si>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</si>
  <si>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</si>
  <si>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</si>
  <si>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</si>
  <si>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</si>
  <si>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</si>
  <si>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</si>
  <si>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</si>
  <si>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</si>
  <si>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</si>
  <si>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</si>
  <si>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</si>
  <si>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</si>
  <si>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</si>
  <si>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</si>
  <si>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</si>
  <si>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</si>
  <si>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</si>
  <si>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</si>
  <si>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</si>
  <si>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</si>
  <si>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</si>
  <si>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</si>
  <si>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</si>
  <si>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</si>
  <si>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</si>
  <si>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</si>
  <si>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</si>
  <si>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</si>
  <si>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</si>
  <si>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</si>
  <si>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</si>
  <si>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</si>
  <si>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</si>
  <si>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</si>
  <si>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</si>
  <si>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</si>
  <si>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</si>
  <si>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</si>
  <si>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</si>
  <si>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</si>
  <si>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</si>
  <si>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</si>
  <si>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</si>
  <si>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</si>
  <si>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</si>
  <si>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</si>
  <si>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</si>
  <si>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</si>
  <si>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</si>
  <si>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</si>
  <si>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</si>
  <si>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</si>
  <si>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</si>
  <si>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</si>
  <si>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</si>
  <si>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</si>
  <si>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</si>
  <si>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</si>
  <si>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</si>
  <si>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</si>
  <si>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</si>
  <si>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</si>
  <si>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</si>
  <si>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</si>
  <si>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</si>
  <si>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</si>
  <si>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</si>
  <si>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</si>
  <si>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</si>
  <si>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</si>
  <si>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</si>
  <si>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</si>
  <si>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</si>
  <si>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</si>
  <si>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</si>
  <si>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</si>
  <si>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</si>
  <si>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</si>
  <si>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</si>
  <si>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</si>
  <si>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</si>
  <si>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</si>
  <si>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</si>
  <si>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</si>
  <si>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</si>
  <si>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</si>
  <si>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</si>
  <si>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</si>
  <si>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</si>
  <si>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</si>
  <si>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</si>
  <si>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</si>
  <si>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</si>
  <si>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</si>
  <si>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</si>
  <si>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</si>
  <si>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</si>
  <si>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</si>
  <si>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</si>
  <si>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</si>
  <si>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</si>
  <si>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</si>
  <si>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</si>
  <si>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</si>
  <si>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</si>
  <si>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</si>
  <si>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</si>
  <si>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</si>
  <si>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</si>
  <si>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</si>
  <si>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</si>
  <si>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</si>
  <si>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</si>
  <si>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</si>
  <si>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</si>
  <si>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</si>
  <si>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</si>
  <si>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</si>
  <si>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</si>
  <si>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</si>
  <si>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</si>
  <si>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</si>
  <si>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</si>
  <si>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</si>
  <si>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</si>
  <si>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</si>
  <si>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</si>
  <si>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</si>
  <si>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</si>
  <si>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</si>
  <si>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</si>
  <si>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</si>
  <si>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</si>
  <si>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</si>
  <si>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</si>
  <si>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</si>
  <si>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</si>
  <si>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</si>
  <si>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</si>
  <si>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</si>
  <si>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</si>
  <si>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</si>
  <si>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</si>
  <si>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</si>
  <si>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</si>
  <si>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</si>
  <si>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</si>
  <si>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</si>
  <si>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</si>
  <si>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</si>
  <si>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</si>
  <si>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</si>
  <si>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</si>
  <si>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</si>
  <si>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</si>
  <si>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</si>
  <si>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</si>
  <si>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</si>
  <si>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</si>
  <si>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</si>
  <si>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</si>
  <si>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</si>
  <si>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</si>
  <si>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</si>
  <si>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</si>
  <si>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</si>
  <si>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</si>
  <si>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</si>
  <si>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</si>
  <si>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</si>
  <si>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</si>
  <si>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</si>
  <si>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</si>
  <si>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</si>
  <si>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</si>
  <si>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</si>
  <si>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</si>
  <si>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</si>
  <si>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</si>
  <si>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</si>
  <si>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</si>
  <si>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</si>
  <si>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</si>
  <si>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</si>
  <si>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</si>
  <si>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</si>
  <si>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</si>
  <si>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</si>
  <si>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</si>
  <si>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</si>
  <si>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</si>
  <si>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</si>
  <si>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</si>
  <si>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</si>
  <si>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</si>
  <si>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</si>
  <si>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</si>
  <si>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</si>
  <si>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</si>
  <si>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</si>
  <si>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</si>
  <si>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</si>
  <si>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</si>
  <si>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</si>
  <si>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</si>
  <si>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</si>
  <si>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</si>
  <si>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</si>
  <si>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</si>
  <si>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</si>
  <si>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</si>
  <si>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</si>
  <si>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</si>
  <si>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</si>
  <si>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</si>
  <si>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</si>
  <si>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</si>
  <si>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</si>
  <si>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</si>
  <si>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</si>
  <si>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</si>
  <si>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</si>
  <si>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</si>
  <si>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</si>
  <si>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</si>
  <si>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</si>
  <si>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</si>
  <si>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</si>
  <si>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</si>
  <si>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</si>
  <si>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</si>
  <si>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</si>
  <si>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</si>
  <si>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</si>
  <si>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</si>
  <si>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</si>
  <si>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</si>
  <si>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</si>
  <si>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</si>
  <si>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</si>
  <si>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</si>
  <si>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</si>
  <si>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</si>
  <si>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</si>
  <si>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</si>
  <si>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</si>
  <si>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</si>
  <si>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</si>
  <si>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</si>
  <si>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</si>
  <si>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</si>
  <si>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</si>
  <si>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</si>
  <si>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</si>
  <si>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</si>
  <si>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</si>
  <si>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</si>
  <si>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</si>
  <si>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</si>
  <si>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</si>
  <si>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</si>
  <si>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</si>
  <si>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</si>
  <si>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</si>
  <si>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</si>
  <si>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</si>
  <si>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</si>
  <si>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</si>
  <si>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</si>
  <si>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</si>
  <si>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</si>
  <si>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</si>
  <si>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</si>
  <si>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</si>
  <si>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</si>
  <si>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</si>
  <si>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</si>
  <si>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</si>
  <si>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</si>
  <si>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</si>
  <si>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</si>
  <si>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</si>
  <si>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</si>
  <si>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</si>
  <si>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</si>
  <si>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</si>
  <si>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</si>
  <si>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</si>
  <si>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</si>
  <si>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</si>
  <si>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</si>
  <si>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</si>
  <si>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</si>
  <si>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</si>
  <si>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</si>
  <si>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</si>
  <si>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</si>
  <si>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</si>
  <si>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</si>
  <si>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</si>
  <si>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</si>
  <si>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</si>
  <si>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</si>
  <si>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</si>
  <si>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</si>
  <si>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</si>
  <si>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</si>
  <si>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</si>
  <si>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</si>
  <si>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</si>
  <si>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</si>
  <si>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</si>
  <si>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</si>
  <si>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</si>
  <si>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</si>
  <si>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</si>
  <si>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</si>
  <si>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</si>
  <si>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</si>
  <si>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</si>
  <si>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</si>
  <si>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</si>
  <si>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</si>
  <si>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</si>
  <si>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</si>
  <si>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</si>
  <si>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</si>
  <si>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</si>
  <si>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</si>
  <si>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</si>
  <si>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</si>
  <si>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</si>
  <si>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</si>
  <si>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</si>
  <si>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</si>
  <si>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</si>
  <si>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</si>
  <si>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</si>
  <si>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</si>
  <si>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</si>
  <si>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</si>
  <si>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</si>
  <si>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</si>
  <si>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</si>
  <si>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</si>
  <si>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</si>
  <si>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</si>
  <si>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</si>
  <si>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</si>
  <si>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</si>
  <si>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</si>
  <si>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</si>
  <si>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</si>
  <si>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</si>
  <si>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</si>
  <si>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</si>
  <si>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</si>
  <si>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</si>
  <si>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</si>
  <si>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</si>
  <si>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</si>
  <si>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</si>
  <si>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</si>
  <si>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</si>
  <si>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</si>
  <si>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</si>
  <si>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</si>
  <si>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</si>
  <si>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</si>
  <si>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</si>
  <si>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</si>
  <si>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</si>
  <si>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</si>
  <si>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</si>
  <si>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</si>
  <si>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</si>
  <si>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</si>
  <si>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</si>
  <si>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</si>
  <si>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</si>
  <si>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</si>
  <si>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</si>
  <si>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</si>
  <si>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</si>
  <si>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</si>
  <si>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</si>
  <si>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</si>
  <si>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</si>
  <si>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</si>
  <si>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</si>
  <si>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</si>
  <si>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</si>
  <si>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</si>
  <si>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</si>
  <si>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</si>
  <si>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</si>
  <si>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</si>
  <si>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</si>
  <si>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</si>
  <si>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</si>
  <si>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</si>
  <si>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</si>
  <si>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</si>
  <si>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</si>
  <si>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</si>
  <si>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</si>
  <si>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</si>
  <si>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</si>
  <si>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</si>
  <si>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</si>
  <si>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</si>
  <si>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</si>
  <si>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</si>
  <si>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</si>
  <si>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</si>
  <si>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</si>
  <si>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</si>
  <si>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</si>
  <si>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</si>
  <si>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</si>
  <si>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</si>
  <si>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</si>
  <si>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</si>
  <si>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</si>
  <si>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</si>
  <si>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</si>
  <si>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</si>
  <si>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</si>
  <si>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</si>
  <si>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</si>
  <si>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</si>
  <si>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</si>
  <si>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</si>
  <si>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</si>
  <si>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</si>
  <si>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</si>
  <si>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</si>
  <si>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</si>
  <si>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</si>
  <si>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</si>
  <si>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</si>
  <si>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</si>
  <si>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</si>
  <si>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</si>
  <si>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</si>
  <si>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</si>
  <si>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</si>
  <si>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</si>
  <si>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</si>
  <si>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</si>
  <si>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</si>
  <si>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</si>
  <si>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</si>
  <si>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</si>
  <si>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</si>
  <si>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</si>
  <si>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</si>
  <si>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</si>
  <si>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</si>
  <si>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</si>
  <si>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</si>
  <si>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</si>
  <si>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</si>
  <si>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</si>
  <si>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</si>
  <si>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</si>
  <si>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</si>
  <si>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</si>
  <si>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</si>
  <si>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</si>
  <si>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</si>
  <si>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</si>
  <si>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</si>
  <si>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</si>
  <si>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</si>
  <si>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</si>
  <si>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</si>
  <si>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</si>
  <si>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</si>
  <si>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</si>
  <si>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</si>
  <si>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</si>
  <si>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</si>
  <si>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</si>
  <si>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</si>
  <si>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</si>
  <si>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</si>
  <si>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</si>
  <si>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</si>
  <si>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</si>
  <si>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</si>
  <si>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</si>
  <si>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</si>
  <si>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</si>
  <si>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</si>
  <si>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</si>
  <si>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</si>
  <si>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</si>
  <si>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</si>
  <si>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</si>
  <si>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</si>
  <si>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</si>
  <si>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</si>
  <si>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</si>
  <si>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</si>
  <si>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</si>
  <si>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</si>
  <si>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</si>
  <si>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</si>
  <si>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</si>
  <si>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</si>
  <si>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</si>
  <si>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</si>
  <si>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</si>
  <si>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</si>
  <si>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</si>
  <si>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</si>
  <si>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</si>
  <si>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</si>
  <si>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</si>
  <si>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</si>
  <si>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</si>
  <si>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</si>
  <si>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</si>
  <si>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</si>
  <si>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</si>
  <si>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</si>
  <si>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</si>
  <si>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</si>
  <si>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</si>
  <si>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</si>
  <si>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</si>
  <si>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</si>
  <si>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</si>
  <si>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</si>
  <si>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</si>
  <si>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</si>
  <si>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</si>
  <si>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</si>
  <si>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</si>
  <si>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</si>
  <si>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</si>
  <si>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</si>
  <si>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</si>
  <si>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</si>
  <si>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</si>
  <si>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</si>
  <si>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</si>
  <si>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</si>
  <si>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</si>
  <si>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</si>
  <si>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</si>
  <si>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</si>
  <si>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</si>
  <si>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</si>
  <si>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</si>
  <si>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</si>
  <si>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</si>
  <si>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</si>
  <si>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</si>
  <si>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</si>
  <si>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</si>
  <si>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</si>
  <si>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</si>
  <si>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</si>
  <si>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</si>
  <si>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</si>
  <si>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</si>
  <si>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</si>
  <si>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</si>
  <si>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</si>
  <si>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</si>
  <si>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</si>
  <si>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</si>
  <si>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</si>
  <si>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</si>
  <si>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</si>
  <si>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</si>
  <si>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</si>
  <si>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</si>
  <si>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</si>
  <si>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</si>
  <si>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</si>
  <si>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</si>
  <si>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</si>
  <si>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</si>
  <si>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</si>
  <si>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</si>
  <si>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</si>
  <si>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</si>
  <si>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</si>
  <si>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</si>
  <si>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</si>
  <si>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</si>
  <si>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</si>
  <si>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</si>
  <si>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</si>
  <si>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</si>
  <si>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</si>
  <si>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</si>
  <si>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</si>
  <si>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</si>
  <si>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</si>
  <si>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</si>
  <si>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</si>
  <si>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</si>
  <si>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</si>
  <si>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</si>
  <si>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</si>
  <si>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</si>
  <si>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</si>
  <si>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</si>
  <si>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</si>
  <si>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</si>
  <si>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</si>
  <si>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</si>
  <si>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</si>
  <si>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</si>
  <si>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</si>
  <si>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</si>
  <si>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</si>
  <si>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</si>
  <si>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</si>
  <si>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</si>
  <si>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</si>
  <si>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</si>
  <si>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</si>
  <si>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</si>
  <si>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</si>
  <si>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</si>
  <si>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</si>
  <si>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</si>
  <si>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</si>
  <si>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</si>
  <si>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</si>
  <si>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</si>
  <si>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</si>
  <si>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</si>
  <si>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</si>
  <si>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</si>
  <si>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</si>
  <si>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</si>
  <si>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</si>
  <si>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</si>
  <si>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</si>
  <si>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</si>
  <si>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</si>
  <si>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</si>
  <si>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</si>
  <si>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</si>
  <si>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</si>
  <si>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</si>
  <si>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</si>
  <si>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</si>
  <si>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</si>
  <si>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</si>
  <si>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</si>
  <si>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</si>
  <si>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</si>
  <si>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</si>
  <si>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</si>
  <si>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</si>
  <si>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</si>
  <si>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</si>
  <si>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</si>
  <si>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</si>
  <si>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</si>
  <si>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</si>
  <si>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</si>
  <si>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</si>
  <si>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</si>
  <si>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</si>
  <si>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</si>
  <si>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</si>
  <si>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</si>
  <si>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</si>
  <si>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</si>
  <si>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</si>
  <si>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</si>
  <si>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</si>
  <si>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</si>
  <si>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</si>
  <si>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</si>
  <si>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</si>
  <si>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</si>
  <si>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</si>
  <si>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</si>
  <si>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</si>
  <si>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</si>
  <si>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</si>
  <si>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</si>
  <si>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</si>
  <si>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</si>
  <si>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</si>
  <si>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</si>
  <si>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</si>
  <si>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</si>
  <si>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</si>
  <si>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</si>
  <si>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</si>
  <si>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</si>
  <si>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</si>
  <si>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</si>
  <si>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</si>
  <si>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</si>
  <si>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</si>
  <si>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</si>
  <si>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</si>
  <si>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</si>
  <si>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</si>
  <si>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</si>
  <si>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</si>
  <si>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</si>
  <si>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</si>
  <si>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</si>
  <si>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</si>
  <si>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</si>
  <si>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</si>
  <si>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</si>
  <si>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</si>
  <si>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</si>
  <si>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</si>
  <si>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</si>
  <si>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</si>
  <si>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</si>
  <si>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</si>
  <si>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</si>
  <si>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</si>
  <si>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</si>
  <si>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</si>
  <si>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</si>
  <si>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</si>
  <si>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</si>
  <si>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</si>
  <si>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</si>
  <si>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</si>
  <si>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</si>
  <si>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</si>
  <si>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</si>
  <si>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</si>
  <si>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</si>
  <si>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</si>
  <si>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</si>
  <si>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</si>
  <si>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</si>
  <si>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</si>
  <si>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</si>
  <si>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</si>
  <si>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</si>
  <si>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</si>
  <si>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</si>
  <si>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</si>
  <si>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</si>
  <si>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</si>
  <si>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</si>
  <si>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</si>
  <si>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</si>
  <si>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</si>
  <si>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</si>
  <si>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</si>
  <si>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</si>
  <si>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</si>
  <si>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</si>
  <si>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</si>
  <si>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</si>
  <si>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</si>
  <si>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</si>
  <si>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</si>
  <si>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</si>
  <si>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</si>
  <si>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</si>
  <si>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</si>
  <si>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</si>
  <si>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</si>
  <si>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</si>
  <si>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</si>
  <si>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</si>
  <si>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</si>
  <si>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</si>
  <si>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</si>
  <si>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</si>
  <si>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</si>
  <si>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</si>
  <si>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</si>
  <si>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</si>
  <si>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</si>
  <si>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</si>
  <si>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</si>
  <si>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</si>
  <si>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</si>
  <si>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</si>
  <si>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</si>
  <si>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</si>
  <si>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</si>
  <si>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</si>
  <si>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</si>
  <si>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</si>
  <si>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</si>
  <si>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</si>
  <si>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</si>
  <si>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</si>
  <si>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</si>
  <si>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</si>
  <si>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</si>
  <si>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</si>
  <si>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</si>
  <si>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</si>
  <si>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</si>
  <si>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</si>
  <si>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</si>
  <si>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</si>
  <si>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</si>
  <si>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</si>
  <si>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</si>
  <si>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</si>
  <si>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</si>
  <si>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</si>
  <si>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</si>
  <si>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</si>
  <si>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</si>
  <si>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</si>
  <si>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</si>
  <si>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</si>
  <si>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</si>
  <si>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</si>
  <si>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</si>
  <si>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</si>
  <si>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</si>
  <si>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</si>
  <si>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</si>
  <si>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</si>
  <si>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</si>
  <si>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</si>
  <si>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</si>
  <si>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</si>
  <si>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</si>
  <si>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</si>
  <si>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</si>
  <si>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</si>
  <si>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</si>
  <si>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</si>
  <si>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</si>
  <si>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</si>
  <si>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</si>
  <si>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</si>
  <si>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</si>
  <si>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</si>
  <si>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</si>
  <si>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</si>
  <si>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</si>
  <si>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</si>
  <si>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</si>
  <si>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</si>
  <si>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</si>
  <si>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</si>
  <si>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</si>
  <si>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</si>
  <si>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</si>
  <si>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</si>
  <si>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</si>
  <si>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</si>
  <si>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</si>
  <si>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</si>
  <si>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</si>
  <si>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</si>
  <si>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</si>
  <si>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</si>
  <si>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</si>
  <si>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</si>
  <si>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</si>
  <si>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</si>
  <si>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</si>
  <si>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</si>
  <si>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</si>
  <si>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</si>
  <si>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</si>
  <si>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</si>
  <si>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</si>
  <si>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</si>
  <si>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</si>
  <si>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</si>
  <si>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</si>
  <si>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</si>
  <si>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</si>
  <si>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</si>
  <si>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</si>
  <si>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</si>
  <si>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</si>
  <si>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</si>
  <si>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</si>
  <si>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</si>
  <si>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</si>
  <si>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</si>
  <si>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</si>
  <si>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</si>
  <si>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</si>
  <si>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</si>
  <si>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</si>
  <si>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</si>
  <si>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</si>
  <si>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</si>
  <si>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</si>
  <si>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</si>
  <si>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</si>
  <si>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</si>
  <si>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</si>
  <si>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</si>
  <si>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</si>
  <si>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</si>
  <si>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</si>
  <si>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</si>
  <si>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</si>
  <si>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</si>
  <si>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</si>
  <si>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</si>
  <si>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</si>
  <si>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</si>
  <si>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</si>
  <si>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</si>
  <si>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</si>
  <si>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</si>
  <si>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</si>
  <si>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</si>
  <si>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</si>
  <si>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</si>
  <si>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</si>
  <si>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</si>
  <si>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</si>
  <si>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</si>
  <si>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</si>
  <si>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</si>
  <si>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</si>
  <si>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</si>
  <si>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</si>
  <si>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</si>
  <si>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</si>
  <si>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</si>
  <si>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</si>
  <si>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</si>
  <si>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</si>
  <si>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</si>
  <si>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</si>
  <si>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</si>
  <si>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</si>
  <si>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</si>
  <si>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</si>
  <si>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</si>
  <si>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</si>
  <si>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</si>
  <si>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</si>
  <si>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</si>
  <si>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</si>
  <si>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</si>
  <si>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</si>
  <si>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</si>
  <si>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</si>
  <si>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</si>
  <si>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</si>
  <si>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</si>
  <si>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</si>
  <si>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</si>
  <si>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</si>
  <si>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</si>
  <si>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</si>
  <si>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</si>
  <si>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</si>
  <si>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</si>
  <si>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</si>
  <si>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</si>
  <si>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</si>
  <si>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</si>
  <si>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</si>
  <si>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</si>
  <si>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</si>
  <si>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</si>
  <si>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</si>
  <si>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</si>
  <si>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</si>
  <si>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</si>
  <si>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</si>
  <si>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</si>
  <si>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</si>
  <si>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</si>
  <si>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</si>
  <si>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</si>
  <si>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</si>
  <si>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</si>
  <si>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</si>
  <si>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</si>
  <si>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</si>
  <si>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</si>
  <si>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</si>
  <si>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</si>
  <si>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</si>
  <si>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</si>
  <si>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</si>
  <si>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</si>
  <si>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</si>
  <si>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</si>
  <si>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</si>
  <si>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</si>
  <si>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</si>
  <si>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</si>
  <si>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</si>
  <si>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</si>
  <si>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</si>
  <si>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</si>
  <si>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</si>
  <si>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</si>
  <si>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</si>
  <si>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</si>
  <si>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</si>
  <si>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</si>
  <si>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</si>
  <si>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</si>
  <si>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</si>
  <si>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</si>
  <si>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</si>
  <si>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</si>
  <si>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</si>
  <si>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</si>
  <si>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</si>
  <si>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</si>
  <si>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</si>
  <si>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</si>
  <si>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</si>
  <si>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</si>
  <si>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</si>
  <si>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</si>
  <si>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</si>
  <si>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</si>
  <si>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</si>
  <si>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</si>
  <si>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</si>
  <si>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</si>
  <si>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</si>
  <si>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</si>
  <si>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</si>
  <si>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</si>
  <si>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</si>
  <si>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</si>
  <si>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</si>
  <si>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</si>
  <si>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</si>
  <si>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</si>
  <si>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</si>
  <si>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</si>
  <si>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</si>
  <si>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</si>
  <si>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</si>
  <si>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</si>
  <si>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</si>
  <si>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</si>
  <si>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</si>
  <si>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</si>
  <si>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</si>
  <si>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</si>
  <si>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</si>
  <si>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</si>
  <si>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</si>
  <si>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</si>
  <si>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</si>
  <si>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</si>
  <si>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</si>
  <si>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</si>
  <si>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</si>
  <si>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</si>
  <si>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</si>
  <si>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</si>
  <si>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</si>
  <si>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</si>
  <si>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</si>
  <si>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</si>
  <si>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</si>
  <si>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</si>
  <si>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</si>
  <si>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</si>
  <si>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</si>
  <si>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</si>
  <si>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</si>
  <si>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</si>
  <si>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</si>
  <si>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</si>
  <si>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</si>
  <si>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</si>
  <si>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</si>
  <si>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</si>
  <si>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</si>
  <si>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</si>
  <si>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</si>
  <si>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</si>
  <si>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</si>
  <si>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</si>
  <si>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</si>
  <si>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</si>
  <si>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</si>
  <si>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</si>
  <si>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</si>
  <si>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</si>
  <si>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</si>
  <si>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</si>
  <si>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</si>
  <si>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</si>
  <si>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</si>
  <si>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</si>
  <si>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</si>
  <si>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</si>
  <si>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</si>
  <si>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</si>
  <si>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</si>
  <si>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</si>
  <si>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</si>
  <si>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</si>
  <si>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</si>
  <si>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</si>
  <si>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</si>
  <si>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</si>
  <si>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</si>
  <si>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</si>
  <si>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</si>
  <si>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</si>
  <si>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</si>
  <si>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</si>
  <si>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</si>
  <si>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</si>
  <si>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</si>
  <si>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</si>
  <si>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</si>
  <si>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</si>
  <si>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</si>
  <si>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</si>
  <si>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</si>
  <si>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</si>
  <si>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</si>
  <si>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</si>
  <si>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</si>
  <si>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</si>
  <si>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</si>
  <si>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</si>
  <si>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</si>
  <si>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</si>
  <si>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</si>
  <si>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</si>
  <si>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</si>
  <si>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</si>
  <si>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</si>
  <si>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</si>
  <si>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</si>
  <si>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</si>
  <si>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</si>
  <si>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</si>
  <si>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</si>
  <si>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</si>
  <si>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</si>
  <si>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</si>
  <si>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</si>
  <si>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</si>
  <si>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</si>
  <si>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</si>
  <si>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</si>
  <si>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</si>
  <si>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</si>
  <si>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</si>
  <si>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</si>
  <si>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</si>
  <si>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</si>
  <si>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</si>
  <si>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</si>
  <si>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</si>
  <si>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</si>
  <si>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</si>
  <si>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</si>
  <si>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</si>
  <si>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</si>
  <si>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</si>
  <si>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</si>
  <si>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</si>
  <si>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</si>
  <si>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</si>
  <si>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</si>
  <si>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</si>
  <si>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</si>
  <si>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</si>
  <si>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</si>
  <si>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</si>
  <si>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</si>
  <si>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</si>
  <si>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</si>
  <si>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</si>
  <si>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</si>
  <si>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</si>
  <si>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</si>
  <si>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</si>
  <si>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</si>
  <si>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</si>
  <si>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</si>
  <si>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</si>
  <si>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</si>
  <si>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</si>
  <si>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</si>
  <si>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</si>
  <si>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</si>
  <si>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</si>
  <si>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</si>
  <si>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</si>
  <si>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</si>
  <si>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</si>
  <si>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</si>
  <si>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</si>
  <si>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</si>
  <si>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</si>
  <si>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</si>
  <si>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</si>
  <si>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</si>
  <si>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</si>
  <si>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</si>
  <si>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</si>
  <si>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</si>
  <si>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</si>
  <si>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</si>
  <si>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</si>
  <si>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</si>
  <si>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</si>
  <si>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</si>
  <si>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</si>
  <si>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</si>
  <si>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</si>
  <si>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</si>
  <si>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</si>
  <si>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</si>
  <si>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</si>
  <si>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</si>
  <si>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</si>
  <si>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</si>
  <si>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</si>
  <si>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</si>
  <si>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</si>
  <si>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</si>
  <si>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</si>
  <si>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</si>
  <si>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</si>
  <si>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</si>
  <si>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</si>
  <si>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</si>
  <si>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</si>
  <si>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</si>
  <si>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</si>
  <si>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</si>
  <si>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</si>
  <si>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</si>
  <si>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</si>
  <si>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</si>
  <si>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</si>
  <si>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</si>
  <si>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</si>
  <si>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</si>
  <si>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</si>
  <si>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</si>
  <si>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</si>
  <si>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</si>
  <si>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</si>
  <si>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</si>
  <si>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</si>
  <si>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</si>
  <si>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</si>
  <si>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</si>
  <si>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</si>
  <si>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</si>
  <si>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</si>
  <si>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</si>
  <si>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</si>
  <si>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</si>
  <si>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</si>
  <si>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</si>
  <si>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</si>
  <si>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</si>
  <si>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</si>
  <si>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</si>
  <si>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</si>
  <si>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</si>
  <si>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</si>
  <si>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</si>
  <si>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</si>
  <si>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</si>
  <si>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</si>
  <si>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</si>
  <si>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</si>
  <si>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</si>
  <si>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</si>
  <si>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</si>
  <si>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</si>
  <si>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</si>
  <si>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</si>
  <si>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</si>
  <si>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</si>
  <si>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</si>
  <si>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</si>
  <si>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</si>
  <si>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</si>
  <si>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</si>
  <si>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</si>
  <si>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</si>
  <si>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</si>
  <si>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</si>
  <si>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</si>
  <si>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</si>
  <si>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</si>
  <si>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</si>
  <si>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</si>
  <si>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</si>
  <si>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</si>
  <si>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</si>
  <si>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</si>
  <si>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</si>
  <si>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</si>
  <si>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</si>
  <si>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</si>
  <si>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</si>
  <si>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</si>
  <si>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</si>
  <si>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</si>
  <si>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</si>
  <si>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</si>
  <si>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</si>
  <si>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</si>
  <si>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</si>
  <si>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</si>
  <si>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</si>
  <si>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</si>
  <si>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</si>
  <si>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</si>
  <si>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</si>
  <si>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</si>
  <si>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</si>
  <si>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</si>
  <si>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</si>
  <si>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</si>
  <si>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</si>
  <si>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</si>
  <si>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</si>
  <si>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</si>
  <si>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</si>
  <si>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</si>
  <si>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</si>
  <si>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</si>
  <si>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</si>
  <si>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</si>
  <si>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</si>
  <si>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</si>
  <si>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</si>
  <si>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</si>
  <si>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</si>
  <si>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</si>
  <si>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</si>
  <si>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</si>
  <si>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</si>
  <si>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</si>
  <si>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</si>
  <si>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</si>
  <si>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</si>
  <si>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</si>
  <si>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</si>
  <si>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</si>
  <si>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</si>
  <si>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</si>
  <si>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</si>
  <si>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</si>
  <si>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</si>
  <si>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</si>
  <si>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</si>
  <si>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</si>
  <si>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</si>
  <si>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</si>
  <si>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</si>
  <si>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</si>
  <si>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</si>
  <si>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</si>
  <si>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</si>
  <si>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</si>
  <si>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</si>
  <si>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</si>
  <si>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</si>
  <si>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</si>
  <si>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</si>
  <si>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</si>
  <si>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</si>
  <si>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</si>
  <si>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</si>
  <si>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</si>
  <si>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</si>
  <si>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</si>
  <si>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</si>
  <si>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</si>
  <si>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</si>
  <si>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</si>
  <si>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</si>
  <si>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</si>
  <si>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</si>
  <si>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</si>
  <si>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</si>
  <si>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</si>
  <si>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</si>
  <si>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</si>
  <si>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</si>
  <si>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</si>
  <si>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</si>
  <si>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</si>
  <si>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</si>
  <si>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</si>
  <si>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</si>
  <si>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</si>
  <si>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</si>
  <si>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</si>
  <si>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</si>
  <si>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</si>
  <si>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</si>
  <si>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</si>
  <si>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</si>
  <si>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</si>
  <si>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</si>
  <si>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</si>
  <si>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</si>
  <si>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</si>
  <si>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</si>
  <si>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</si>
  <si>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</si>
  <si>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</si>
  <si>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</si>
  <si>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</si>
  <si>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</si>
  <si>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</si>
  <si>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</si>
  <si>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</si>
  <si>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</si>
  <si>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</si>
  <si>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</si>
  <si>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</si>
  <si>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</si>
  <si>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</si>
  <si>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</si>
  <si>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</si>
  <si>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</si>
  <si>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</si>
  <si>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</si>
  <si>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</si>
  <si>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</si>
  <si>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</si>
  <si>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</si>
  <si>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</si>
  <si>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</si>
  <si>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</si>
  <si>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</si>
  <si>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</si>
  <si>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</si>
  <si>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</si>
  <si>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</si>
  <si>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</si>
  <si>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</si>
  <si>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</si>
  <si>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</si>
  <si>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</si>
  <si>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</si>
  <si>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</si>
  <si>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</si>
  <si>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</si>
  <si>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</si>
  <si>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</si>
  <si>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</si>
  <si>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</si>
  <si>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</si>
  <si>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</si>
  <si>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</si>
  <si>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</si>
  <si>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</si>
  <si>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</si>
  <si>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</si>
  <si>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</si>
  <si>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</si>
  <si>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</si>
  <si>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</si>
  <si>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</si>
  <si>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</si>
  <si>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</si>
  <si>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</si>
  <si>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</si>
  <si>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</si>
  <si>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</si>
  <si>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</si>
  <si>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</si>
  <si>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</si>
  <si>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</si>
  <si>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</si>
  <si>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</si>
  <si>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</si>
  <si>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</si>
  <si>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</si>
  <si>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</si>
  <si>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</si>
  <si>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</si>
  <si>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</si>
  <si>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</si>
  <si>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</si>
  <si>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</si>
  <si>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</si>
  <si>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</si>
  <si>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</si>
  <si>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</si>
  <si>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</si>
  <si>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</si>
  <si>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</si>
  <si>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</si>
  <si>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</si>
  <si>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</si>
  <si>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</si>
  <si>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</si>
  <si>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</si>
  <si>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</si>
  <si>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</si>
  <si>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</si>
  <si>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</si>
  <si>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</si>
  <si>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</si>
  <si>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</si>
  <si>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</si>
  <si>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</si>
  <si>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</si>
  <si>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</si>
  <si>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</si>
  <si>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</si>
  <si>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</si>
  <si>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</si>
  <si>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</si>
  <si>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</si>
  <si>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</si>
  <si>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</si>
  <si>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</si>
  <si>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</si>
  <si>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</si>
  <si>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</si>
  <si>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</si>
  <si>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</si>
  <si>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</si>
  <si>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</si>
  <si>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</si>
  <si>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</si>
  <si>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</si>
  <si>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</si>
  <si>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</si>
  <si>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</si>
  <si>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</si>
  <si>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</si>
  <si>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</si>
  <si>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</si>
  <si>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</si>
  <si>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</si>
  <si>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</si>
  <si>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</si>
  <si>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</si>
  <si>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</si>
  <si>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</si>
  <si>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</si>
  <si>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</si>
  <si>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</si>
  <si>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</si>
  <si>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</si>
  <si>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</si>
  <si>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</si>
  <si>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</si>
  <si>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</si>
  <si>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</si>
  <si>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</si>
  <si>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</si>
  <si>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</si>
  <si>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</si>
  <si>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</si>
  <si>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</si>
  <si>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</si>
  <si>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</si>
  <si>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</si>
  <si>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</si>
  <si>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</si>
  <si>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</si>
  <si>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</si>
  <si>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</si>
  <si>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</si>
  <si>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</si>
  <si>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</si>
  <si>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</si>
  <si>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</si>
  <si>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</si>
  <si>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</si>
  <si>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</si>
  <si>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</si>
  <si>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</si>
  <si>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</si>
  <si>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</si>
  <si>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</si>
  <si>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</si>
  <si>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</si>
  <si>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</si>
  <si>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</si>
  <si>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</si>
  <si>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</si>
  <si>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</si>
  <si>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</si>
  <si>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</si>
  <si>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</si>
  <si>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</si>
  <si>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</si>
  <si>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</si>
  <si>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</si>
  <si>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</si>
  <si>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</si>
  <si>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</si>
  <si>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</si>
  <si>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</si>
  <si>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</si>
  <si>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</si>
  <si>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</si>
  <si>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</si>
  <si>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</si>
  <si>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</si>
  <si>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</si>
  <si>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</si>
  <si>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</si>
  <si>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</si>
  <si>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</si>
  <si>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</si>
  <si>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</si>
  <si>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</si>
  <si>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</si>
  <si>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</si>
  <si>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</si>
  <si>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</si>
  <si>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</si>
  <si>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</si>
  <si>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</si>
  <si>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</si>
  <si>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</si>
  <si>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</si>
  <si>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</si>
  <si>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</si>
  <si>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</si>
  <si>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</si>
  <si>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</si>
  <si>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</si>
  <si>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</si>
  <si>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</si>
  <si>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</si>
  <si>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</si>
  <si>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</si>
  <si>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</si>
  <si>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</si>
  <si>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</si>
  <si>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</si>
  <si>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</si>
  <si>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</si>
  <si>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</si>
  <si>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</si>
  <si>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</si>
  <si>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</si>
  <si>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</si>
  <si>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</si>
  <si>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</si>
  <si>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</si>
  <si>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</si>
  <si>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</si>
  <si>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</si>
  <si>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</si>
  <si>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</si>
  <si>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</si>
  <si>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</si>
  <si>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</si>
  <si>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</si>
  <si>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</si>
  <si>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</si>
  <si>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</si>
  <si>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</si>
  <si>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</si>
  <si>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</si>
  <si>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</si>
  <si>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</si>
  <si>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</si>
  <si>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</si>
  <si>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</si>
  <si>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</si>
  <si>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</si>
  <si>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</si>
  <si>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</si>
  <si>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</si>
  <si>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</si>
  <si>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</si>
  <si>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</si>
  <si>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</si>
  <si>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</si>
  <si>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</si>
  <si>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</si>
  <si>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</si>
  <si>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</si>
  <si>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</si>
  <si>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</si>
  <si>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</si>
  <si>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</si>
  <si>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</si>
  <si>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</si>
  <si>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</si>
  <si>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</si>
  <si>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</si>
  <si>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</si>
  <si>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</si>
  <si>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</si>
  <si>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</si>
  <si>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</si>
  <si>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</si>
  <si>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</si>
  <si>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</si>
  <si>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</si>
  <si>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</si>
  <si>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</si>
  <si>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</si>
  <si>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</si>
  <si>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</si>
  <si>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</si>
  <si>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</si>
  <si>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</si>
  <si>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</si>
  <si>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</si>
  <si>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</si>
  <si>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</si>
  <si>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</si>
  <si>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</si>
  <si>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</si>
  <si>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</si>
  <si>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</si>
  <si>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</si>
  <si>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</si>
  <si>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</si>
  <si>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</si>
  <si>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</si>
  <si>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</si>
  <si>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</si>
  <si>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</si>
  <si>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</si>
  <si>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</si>
  <si>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</si>
  <si>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</si>
  <si>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</si>
  <si>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</si>
  <si>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</si>
  <si>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</si>
  <si>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</si>
  <si>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</si>
  <si>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</si>
  <si>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</si>
  <si>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</si>
  <si>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</si>
  <si>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</si>
  <si>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</si>
  <si>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</si>
  <si>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</si>
  <si>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</si>
  <si>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</si>
  <si>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</si>
  <si>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</si>
  <si>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</si>
  <si>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</si>
  <si>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</si>
  <si>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</si>
  <si>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</si>
  <si>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</si>
  <si>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</si>
  <si>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</si>
  <si>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</si>
  <si>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</si>
  <si>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</si>
  <si>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</si>
  <si>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</si>
  <si>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</si>
  <si>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</si>
  <si>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</si>
  <si>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</si>
  <si>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</si>
  <si>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</si>
  <si>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</si>
  <si>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</si>
  <si>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</si>
  <si>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</si>
  <si>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</si>
  <si>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</si>
  <si>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</si>
  <si>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</si>
  <si>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</si>
  <si>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</si>
  <si>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</si>
  <si>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</si>
  <si>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</si>
  <si>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</si>
  <si>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</si>
  <si>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</si>
  <si>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</si>
  <si>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</si>
  <si>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</si>
  <si>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</si>
  <si>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</si>
  <si>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</si>
  <si>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</si>
  <si>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</si>
  <si>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</si>
  <si>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</si>
  <si>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</si>
  <si>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</si>
  <si>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</si>
  <si>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</si>
  <si>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</si>
  <si>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</si>
  <si>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</si>
  <si>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</si>
  <si>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</si>
  <si>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</si>
  <si>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</si>
  <si>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</si>
  <si>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</si>
  <si>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</si>
  <si>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</si>
  <si>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</si>
  <si>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</si>
  <si>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</si>
  <si>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</si>
  <si>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</si>
  <si>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</si>
  <si>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</si>
  <si>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</si>
  <si>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</si>
  <si>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</si>
  <si>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</si>
  <si>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</si>
  <si>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</si>
  <si>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</si>
  <si>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</si>
  <si>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</si>
  <si>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</si>
  <si>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</si>
  <si>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</si>
  <si>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</si>
  <si>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</si>
  <si>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</si>
  <si>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</si>
  <si>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</si>
  <si>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</si>
  <si>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</si>
  <si>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</si>
  <si>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</si>
  <si>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</si>
  <si>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</si>
  <si>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</si>
  <si>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</si>
  <si>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</si>
  <si>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</si>
  <si>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</si>
  <si>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</si>
  <si>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</si>
  <si>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</si>
  <si>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</si>
  <si>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</si>
  <si>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</si>
  <si>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</si>
  <si>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</si>
  <si>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</si>
  <si>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</si>
  <si>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</si>
  <si>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</si>
  <si>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</si>
  <si>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</si>
  <si>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</si>
  <si>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</si>
  <si>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</si>
  <si>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</si>
  <si>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</si>
  <si>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</si>
  <si>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</si>
  <si>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</si>
  <si>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</si>
  <si>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</si>
  <si>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</si>
  <si>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</si>
  <si>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</si>
  <si>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</si>
  <si>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</si>
  <si>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</si>
  <si>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</si>
  <si>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</si>
  <si>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</si>
  <si>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</si>
  <si>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</si>
  <si>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</si>
  <si>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</si>
  <si>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</si>
  <si>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</si>
  <si>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</si>
  <si>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</si>
  <si>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</si>
  <si>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</si>
  <si>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</si>
  <si>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</si>
  <si>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</si>
  <si>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</si>
  <si>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</si>
  <si>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</si>
  <si>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</si>
  <si>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</si>
  <si>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</si>
  <si>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</si>
  <si>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</si>
  <si>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</si>
  <si>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</si>
  <si>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</si>
  <si>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</si>
  <si>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</si>
  <si>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</si>
  <si>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</si>
  <si>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</si>
  <si>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</si>
  <si>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</si>
  <si>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</si>
  <si>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</si>
  <si>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</si>
  <si>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</si>
  <si>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</si>
  <si>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</si>
  <si>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</si>
  <si>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</si>
  <si>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</si>
  <si>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</si>
  <si>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</si>
  <si>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</si>
  <si>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</si>
  <si>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</si>
  <si>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</si>
  <si>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</si>
  <si>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</si>
  <si>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</si>
  <si>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</si>
  <si>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</si>
  <si>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</si>
  <si>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</si>
  <si>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</si>
  <si>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</si>
  <si>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</si>
  <si>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</si>
  <si>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</si>
  <si>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</si>
  <si>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</si>
  <si>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</si>
  <si>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</si>
  <si>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</si>
  <si>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</si>
  <si>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</si>
  <si>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</si>
  <si>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</si>
  <si>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</si>
  <si>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</si>
  <si>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</si>
  <si>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</si>
  <si>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</si>
  <si>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</si>
  <si>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</si>
  <si>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</si>
  <si>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</si>
  <si>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</si>
  <si>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</si>
  <si>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</si>
  <si>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</si>
  <si>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</si>
  <si>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</si>
  <si>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</si>
  <si>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</si>
  <si>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</si>
  <si>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</si>
  <si>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</si>
  <si>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</si>
  <si>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</si>
  <si>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</si>
  <si>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</si>
  <si>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</si>
  <si>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</si>
  <si>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</si>
  <si>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</si>
  <si>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</si>
  <si>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</si>
  <si>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</si>
  <si>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</si>
  <si>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</si>
  <si>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</si>
  <si>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</si>
  <si>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</si>
  <si>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</si>
  <si>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</si>
  <si>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</si>
  <si>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</si>
  <si>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</si>
  <si>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</si>
  <si>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</si>
  <si>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</si>
  <si>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</si>
  <si>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</si>
  <si>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</si>
  <si>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</si>
  <si>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</si>
  <si>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</si>
  <si>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</si>
  <si>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</si>
  <si>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</si>
  <si>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</si>
  <si>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</si>
  <si>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</si>
  <si>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</si>
  <si>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</si>
  <si>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</si>
  <si>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</si>
  <si>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</si>
  <si>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</si>
  <si>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</si>
  <si>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</si>
  <si>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</si>
  <si>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</si>
  <si>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</si>
  <si>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</si>
  <si>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</si>
  <si>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</si>
  <si>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</si>
  <si>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</si>
  <si>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</si>
  <si>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</si>
  <si>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</si>
  <si>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</si>
  <si>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</si>
  <si>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</si>
  <si>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</si>
  <si>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</si>
  <si>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</si>
  <si>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</si>
  <si>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</si>
  <si>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</si>
  <si>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</si>
  <si>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</si>
  <si>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</si>
  <si>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</si>
  <si>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</si>
  <si>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</si>
  <si>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</si>
  <si>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</si>
  <si>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</si>
  <si>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</si>
  <si>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</si>
  <si>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</si>
  <si>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</si>
  <si>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</si>
  <si>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</si>
  <si>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</si>
  <si>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</si>
  <si>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</si>
  <si>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</si>
  <si>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</si>
  <si>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</si>
  <si>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</si>
  <si>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</si>
  <si>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</si>
  <si>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</si>
  <si>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</si>
  <si>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</si>
  <si>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</si>
  <si>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</si>
  <si>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</si>
  <si>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</si>
  <si>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</si>
  <si>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</si>
  <si>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</si>
  <si>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</si>
  <si>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</si>
  <si>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</si>
  <si>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</si>
  <si>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</si>
  <si>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</si>
  <si>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</si>
  <si>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</si>
  <si>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</si>
  <si>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</si>
  <si>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</si>
  <si>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</si>
  <si>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</si>
  <si>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</si>
  <si>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</si>
  <si>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</si>
  <si>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</si>
  <si>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</si>
  <si>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</si>
  <si>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</si>
  <si>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</si>
  <si>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</si>
  <si>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</si>
  <si>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</si>
  <si>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</si>
  <si>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</si>
  <si>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</si>
  <si>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</si>
  <si>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</si>
  <si>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</si>
  <si>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</si>
  <si>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</si>
  <si>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</si>
  <si>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</si>
  <si>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</si>
  <si>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</si>
  <si>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</si>
  <si>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</si>
  <si>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</si>
  <si>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</si>
  <si>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</si>
  <si>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</si>
  <si>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</si>
  <si>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</si>
  <si>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</si>
  <si>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</si>
  <si>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</si>
  <si>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</si>
  <si>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</si>
  <si>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</si>
  <si>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</si>
  <si>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</si>
  <si>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</si>
  <si>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</si>
  <si>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</si>
  <si>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</si>
  <si>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</si>
  <si>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</si>
  <si>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</si>
  <si>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</si>
  <si>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</si>
  <si>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</si>
  <si>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</si>
  <si>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</si>
  <si>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</si>
  <si>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</si>
  <si>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</si>
  <si>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</si>
  <si>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</si>
  <si>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</si>
  <si>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</si>
  <si>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</si>
  <si>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</si>
  <si>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</si>
  <si>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</si>
  <si>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</si>
  <si>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</si>
  <si>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</si>
  <si>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</si>
  <si>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</si>
  <si>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</si>
  <si>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</si>
  <si>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</si>
  <si>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</si>
  <si>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</si>
  <si>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</si>
  <si>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</si>
  <si>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</si>
  <si>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</si>
  <si>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</si>
  <si>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</si>
  <si>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</si>
  <si>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</si>
  <si>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</si>
  <si>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</si>
  <si>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</si>
  <si>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</si>
  <si>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</si>
  <si>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</si>
  <si>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</si>
  <si>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</si>
  <si>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</si>
  <si>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</si>
  <si>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</si>
  <si>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</si>
  <si>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</si>
  <si>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</si>
  <si>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</si>
  <si>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</si>
  <si>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</si>
  <si>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</si>
  <si>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</si>
  <si>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</si>
  <si>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</si>
  <si>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</si>
  <si>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</si>
  <si>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</si>
  <si>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</si>
  <si>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</si>
  <si>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</si>
  <si>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</si>
  <si>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</si>
  <si>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</si>
  <si>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</si>
  <si>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</si>
  <si>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</si>
  <si>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</si>
  <si>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</si>
  <si>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</si>
  <si>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</si>
  <si>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</si>
  <si>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</si>
  <si>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</si>
  <si>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</si>
  <si>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</si>
  <si>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</si>
  <si>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</si>
  <si>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</si>
  <si>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</si>
  <si>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</si>
  <si>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</si>
  <si>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</si>
  <si>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</si>
  <si>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</si>
  <si>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</si>
  <si>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</si>
  <si>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</si>
  <si>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</si>
  <si>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</si>
  <si>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</si>
  <si>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</si>
  <si>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</si>
  <si>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</si>
  <si>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</si>
  <si>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</si>
  <si>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</si>
  <si>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</si>
  <si>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</si>
  <si>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</si>
  <si>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</si>
  <si>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</si>
  <si>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</si>
  <si>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</si>
  <si>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</si>
  <si>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</si>
  <si>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</si>
  <si>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</si>
  <si>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</si>
  <si>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</si>
  <si>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</si>
  <si>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</si>
  <si>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</si>
  <si>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</si>
  <si>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</si>
  <si>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</si>
  <si>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</si>
  <si>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</si>
  <si>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</si>
  <si>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</si>
  <si>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</si>
  <si>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</si>
  <si>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</si>
  <si>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</si>
  <si>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</si>
  <si>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</si>
  <si>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</si>
  <si>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</si>
  <si>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</si>
  <si>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</si>
  <si>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</si>
  <si>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</si>
  <si>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</si>
  <si>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</si>
  <si>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</si>
  <si>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</si>
  <si>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</si>
  <si>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</si>
  <si>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</si>
  <si>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</si>
  <si>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</si>
  <si>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</si>
  <si>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</si>
  <si>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</si>
  <si>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</si>
  <si>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</si>
  <si>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</si>
  <si>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</si>
  <si>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</si>
  <si>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</si>
  <si>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</si>
  <si>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</si>
  <si>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</si>
  <si>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</si>
  <si>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</si>
  <si>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</si>
  <si>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</si>
  <si>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</si>
  <si>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</si>
  <si>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</si>
  <si>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</si>
  <si>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</si>
  <si>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</si>
  <si>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</si>
  <si>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</si>
  <si>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</si>
  <si>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</si>
  <si>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</si>
  <si>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</si>
  <si>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</si>
  <si>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</si>
  <si>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</si>
  <si>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</si>
  <si>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</si>
  <si>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</si>
  <si>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</si>
  <si>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</si>
  <si>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</si>
  <si>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</si>
  <si>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</si>
  <si>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</si>
  <si>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</si>
  <si>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</si>
  <si>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</si>
  <si>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</si>
  <si>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</si>
  <si>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</si>
  <si>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</si>
  <si>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</si>
  <si>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</si>
  <si>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</si>
  <si>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</si>
  <si>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</si>
  <si>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</si>
  <si>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</si>
  <si>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</si>
  <si>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</si>
  <si>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</si>
  <si>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</si>
  <si>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</si>
  <si>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</si>
  <si>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</si>
  <si>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</si>
  <si>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</si>
  <si>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</si>
  <si>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</si>
  <si>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</si>
  <si>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</si>
  <si>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</si>
  <si>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</si>
  <si>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</si>
  <si>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</si>
  <si>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</si>
  <si>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</si>
  <si>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</si>
  <si>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</si>
  <si>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</si>
  <si>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</si>
  <si>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</si>
  <si>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</si>
  <si>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</si>
  <si>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</si>
  <si>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</si>
  <si>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</si>
  <si>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</si>
  <si>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</si>
  <si>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</si>
  <si>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</si>
  <si>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</si>
  <si>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</si>
  <si>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</si>
  <si>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</si>
  <si>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</si>
  <si>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</si>
  <si>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</si>
  <si>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</si>
  <si>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</si>
  <si>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</si>
  <si>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</si>
  <si>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</si>
  <si>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</si>
  <si>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</si>
  <si>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</si>
  <si>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</si>
  <si>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</si>
  <si>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</si>
  <si>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</si>
  <si>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</si>
  <si>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</si>
  <si>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</si>
  <si>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</si>
  <si>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</si>
  <si>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</si>
  <si>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</si>
  <si>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</si>
  <si>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</si>
  <si>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</si>
  <si>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</si>
  <si>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</si>
  <si>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</si>
  <si>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</si>
  <si>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</si>
  <si>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</si>
  <si>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</si>
  <si>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</si>
  <si>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</si>
  <si>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</si>
  <si>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</si>
  <si>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</si>
  <si>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</si>
  <si>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</si>
  <si>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</si>
  <si>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</si>
  <si>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</si>
  <si>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</si>
  <si>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</si>
  <si>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</si>
  <si>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</si>
  <si>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</si>
  <si>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</si>
  <si>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</si>
  <si>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</si>
  <si>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</si>
  <si>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</si>
  <si>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</si>
  <si>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</si>
  <si>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</si>
  <si>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</si>
  <si>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</si>
  <si>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</si>
  <si>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</si>
  <si>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</si>
  <si>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</si>
  <si>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</si>
  <si>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</si>
  <si>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</si>
  <si>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</si>
  <si>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</si>
  <si>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</si>
  <si>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</si>
  <si>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</si>
  <si>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</si>
  <si>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</si>
  <si>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</si>
  <si>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</si>
  <si>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</si>
  <si>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</si>
  <si>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</si>
  <si>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</si>
  <si>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</si>
  <si>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</si>
  <si>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</si>
  <si>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</si>
  <si>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</si>
  <si>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</si>
  <si>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</si>
  <si>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</si>
  <si>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</si>
  <si>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</si>
  <si>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</si>
  <si>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</si>
  <si>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</si>
  <si>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</si>
  <si>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</si>
  <si>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</si>
  <si>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</si>
  <si>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</si>
  <si>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</si>
  <si>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</si>
  <si>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</si>
  <si>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</si>
  <si>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</si>
  <si>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</si>
  <si>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</si>
  <si>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</si>
  <si>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</si>
  <si>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</si>
  <si>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</si>
  <si>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</si>
  <si>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</si>
  <si>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</si>
  <si>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</si>
  <si>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</si>
  <si>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</si>
  <si>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</si>
  <si>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</si>
  <si>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</si>
  <si>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</si>
  <si>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</si>
  <si>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</si>
  <si>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</si>
  <si>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</si>
  <si>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</si>
  <si>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</si>
  <si>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</si>
  <si>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</si>
  <si>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</si>
  <si>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</si>
  <si>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</si>
  <si>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</si>
  <si>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</si>
  <si>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</si>
  <si>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</si>
  <si>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</si>
  <si>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</si>
  <si>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</si>
  <si>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</si>
  <si>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</si>
  <si>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</si>
  <si>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</si>
  <si>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</si>
  <si>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</si>
  <si>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</si>
  <si>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</si>
  <si>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</si>
  <si>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</si>
  <si>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</si>
  <si>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</si>
  <si>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</si>
  <si>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</si>
  <si>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</si>
  <si>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</si>
  <si>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</si>
  <si>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</si>
  <si>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</si>
  <si>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</si>
  <si>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</si>
  <si>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</si>
  <si>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</si>
  <si>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</si>
  <si>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</si>
  <si>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</si>
  <si>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</si>
  <si>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</si>
  <si>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</si>
  <si>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</si>
  <si>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</si>
  <si>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</si>
  <si>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</si>
  <si>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</si>
  <si>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</si>
  <si>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</si>
  <si>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</si>
  <si>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</si>
  <si>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</si>
  <si>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</si>
  <si>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</si>
  <si>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</si>
  <si>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</si>
  <si>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</si>
  <si>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</si>
  <si>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</si>
  <si>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</si>
  <si>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</si>
  <si>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</si>
  <si>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</si>
  <si>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</si>
  <si>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</si>
  <si>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</si>
  <si>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</si>
  <si>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</si>
  <si>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</si>
  <si>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</si>
  <si>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</si>
  <si>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</si>
  <si>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</si>
  <si>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</si>
  <si>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</si>
  <si>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</si>
  <si>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</si>
  <si>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</si>
  <si>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</si>
  <si>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</si>
  <si>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</si>
  <si>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</si>
  <si>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</si>
  <si>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</si>
  <si>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</si>
  <si>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</si>
  <si>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</si>
  <si>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</si>
  <si>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</si>
  <si>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</si>
  <si>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</si>
  <si>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</si>
  <si>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</si>
  <si>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</si>
  <si>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</si>
  <si>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</si>
  <si>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</si>
  <si>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</si>
  <si>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</si>
  <si>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</si>
  <si>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</si>
  <si>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</si>
  <si>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</si>
  <si>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</si>
  <si>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</si>
  <si>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</si>
  <si>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</si>
  <si>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</si>
  <si>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</si>
  <si>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</si>
  <si>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</si>
  <si>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</si>
  <si>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</si>
  <si>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</si>
  <si>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</si>
  <si>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</si>
  <si>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</si>
  <si>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</si>
  <si>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</si>
  <si>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</si>
  <si>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</si>
  <si>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</si>
  <si>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</si>
  <si>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</si>
  <si>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</si>
  <si>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</si>
  <si>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</si>
  <si>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</si>
  <si>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</si>
  <si>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</si>
  <si>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</si>
  <si>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</si>
  <si>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</si>
  <si>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</si>
  <si>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</si>
  <si>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</si>
  <si>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</si>
  <si>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</si>
  <si>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</si>
  <si>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</si>
  <si>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</si>
  <si>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</si>
  <si>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</si>
  <si>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</si>
  <si>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</si>
  <si>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</si>
  <si>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</si>
  <si>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</si>
  <si>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</si>
  <si>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</si>
  <si>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</si>
  <si>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</si>
  <si>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</si>
  <si>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</si>
  <si>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</si>
  <si>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</si>
  <si>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</si>
  <si>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</si>
  <si>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</si>
  <si>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</si>
  <si>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</si>
  <si>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</si>
  <si>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</si>
  <si>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</si>
  <si>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</si>
  <si>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</si>
  <si>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</si>
  <si>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</si>
  <si>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</si>
  <si>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</si>
  <si>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</si>
  <si>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</si>
  <si>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</si>
  <si>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</si>
  <si>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</si>
  <si>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</si>
  <si>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</si>
  <si>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</si>
  <si>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</si>
  <si>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</si>
  <si>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</si>
  <si>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</si>
  <si>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</si>
  <si>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</si>
  <si>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</si>
  <si>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</si>
  <si>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</si>
  <si>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</si>
  <si>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</si>
  <si>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</si>
  <si>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</si>
  <si>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</si>
  <si>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</si>
  <si>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</si>
  <si>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</si>
  <si>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</si>
  <si>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</si>
  <si>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</si>
  <si>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</si>
  <si>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</si>
  <si>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</si>
  <si>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</si>
  <si>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</si>
  <si>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</si>
  <si>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</si>
  <si>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</si>
  <si>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</si>
  <si>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</si>
  <si>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</si>
  <si>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</si>
  <si>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</si>
  <si>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</si>
  <si>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</si>
  <si>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</si>
  <si>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</si>
  <si>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</si>
  <si>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</si>
  <si>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</si>
  <si>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</si>
  <si>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</si>
  <si>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</si>
  <si>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</si>
  <si>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</si>
  <si>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</si>
  <si>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</si>
  <si>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</si>
  <si>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</si>
  <si>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</si>
  <si>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</si>
  <si>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</si>
  <si>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</si>
  <si>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</si>
  <si>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</si>
  <si>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</si>
  <si>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</si>
  <si>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</si>
  <si>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</si>
  <si>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</si>
  <si>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</si>
  <si>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</si>
  <si>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</si>
  <si>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</si>
  <si>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</si>
  <si>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</si>
  <si>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</si>
  <si>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</si>
  <si>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</si>
  <si>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</si>
  <si>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</si>
  <si>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</si>
  <si>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</si>
  <si>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</si>
  <si>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</si>
  <si>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</si>
  <si>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</si>
  <si>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</si>
  <si>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</si>
  <si>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</si>
  <si>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</si>
  <si>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</si>
  <si>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</si>
  <si>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</si>
  <si>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</si>
  <si>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</si>
  <si>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</si>
  <si>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</si>
  <si>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</si>
  <si>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</si>
  <si>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</si>
  <si>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</si>
  <si>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</si>
  <si>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</si>
  <si>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</si>
  <si>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</si>
  <si>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</si>
  <si>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</si>
  <si>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</si>
  <si>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</si>
  <si>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</si>
  <si>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</si>
  <si>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</si>
  <si>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</si>
  <si>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</si>
  <si>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</si>
  <si>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</si>
  <si>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</si>
  <si>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</si>
  <si>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</si>
  <si>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</si>
  <si>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</si>
  <si>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</si>
  <si>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</si>
  <si>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</si>
  <si>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</si>
  <si>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</si>
  <si>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</si>
  <si>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</si>
  <si>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</si>
  <si>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</si>
  <si>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</si>
  <si>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</si>
  <si>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</si>
  <si>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</si>
  <si>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</si>
  <si>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</si>
  <si>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</si>
  <si>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</si>
  <si>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</si>
  <si>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</si>
  <si>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</si>
  <si>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</si>
  <si>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</si>
  <si>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</si>
  <si>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</si>
  <si>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</si>
  <si>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</si>
  <si>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</si>
  <si>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</si>
  <si>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</si>
  <si>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</si>
  <si>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</si>
  <si>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</si>
  <si>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</si>
  <si>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</si>
  <si>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</si>
  <si>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</si>
  <si>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</si>
  <si>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</si>
  <si>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</si>
  <si>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</si>
  <si>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</si>
  <si>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</si>
  <si>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</si>
  <si>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</si>
  <si>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</si>
  <si>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</si>
  <si>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</si>
  <si>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</si>
  <si>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</si>
  <si>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</si>
  <si>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</si>
  <si>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</si>
  <si>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</si>
  <si>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</si>
  <si>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</si>
  <si>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</si>
  <si>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</si>
  <si>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</si>
  <si>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</si>
  <si>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</si>
  <si>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</si>
  <si>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</si>
  <si>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</si>
  <si>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</si>
  <si>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</si>
  <si>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</si>
  <si>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</si>
  <si>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</si>
  <si>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</si>
  <si>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</si>
  <si>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</si>
  <si>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</si>
  <si>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</si>
  <si>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</si>
  <si>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</si>
  <si>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</si>
  <si>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</si>
  <si>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</si>
  <si>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</si>
  <si>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</si>
  <si>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</si>
  <si>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</si>
  <si>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</si>
  <si>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</si>
  <si>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</si>
  <si>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</si>
  <si>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</si>
  <si>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</si>
  <si>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</si>
  <si>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</si>
  <si>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</si>
  <si>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</si>
  <si>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</si>
  <si>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</si>
  <si>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</si>
  <si>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</si>
  <si>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</si>
  <si>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</si>
  <si>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</si>
  <si>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</si>
  <si>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</si>
  <si>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</si>
  <si>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</si>
  <si>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</si>
  <si>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</si>
  <si>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</si>
  <si>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</si>
  <si>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</si>
  <si>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</si>
  <si>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</si>
  <si>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</si>
  <si>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</si>
  <si>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</si>
  <si>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</si>
  <si>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</si>
  <si>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</si>
  <si>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</si>
  <si>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</si>
  <si>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</si>
  <si>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</si>
  <si>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</si>
  <si>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</si>
  <si>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</si>
  <si>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</si>
  <si>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</si>
  <si>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</si>
  <si>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</si>
  <si>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</si>
  <si>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</si>
  <si>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</si>
  <si>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</si>
  <si>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</si>
  <si>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</si>
  <si>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</si>
  <si>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</si>
  <si>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</si>
  <si>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</si>
  <si>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</si>
  <si>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</si>
  <si>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</si>
  <si>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</si>
  <si>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</si>
  <si>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</si>
  <si>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</si>
  <si>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</si>
  <si>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</si>
  <si>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</si>
  <si>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</si>
  <si>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</si>
  <si>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</si>
  <si>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</si>
  <si>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</si>
  <si>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</si>
  <si>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</si>
  <si>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</si>
  <si>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</si>
  <si>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</si>
  <si>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</si>
  <si>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</si>
  <si>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</si>
  <si>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</si>
  <si>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</si>
  <si>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</si>
  <si>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</si>
  <si>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</si>
  <si>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</si>
  <si>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</si>
  <si>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</si>
  <si>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</si>
  <si>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</si>
  <si>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</si>
  <si>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</si>
  <si>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</si>
  <si>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</si>
  <si>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</si>
  <si>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</si>
  <si>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</si>
  <si>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</si>
  <si>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</si>
  <si>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</si>
  <si>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</si>
  <si>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</si>
  <si>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</si>
  <si>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</si>
  <si>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</si>
  <si>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</si>
  <si>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</si>
  <si>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</si>
  <si>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</si>
  <si>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</si>
  <si>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</si>
  <si>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</si>
  <si>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</si>
  <si>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</si>
  <si>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</si>
  <si>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</si>
  <si>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</si>
  <si>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</si>
  <si>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</si>
  <si>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</si>
  <si>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</si>
  <si>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</si>
  <si>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</si>
  <si>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</si>
  <si>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</si>
  <si>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</si>
  <si>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</si>
  <si>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</si>
  <si>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</si>
  <si>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</si>
  <si>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</si>
  <si>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</si>
  <si>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</si>
  <si>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</si>
  <si>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</si>
  <si>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</si>
  <si>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</si>
  <si>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</si>
  <si>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</si>
  <si>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</si>
  <si>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</si>
  <si>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</si>
  <si>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</si>
  <si>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</si>
  <si>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</si>
  <si>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</si>
  <si>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</si>
  <si>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</si>
  <si>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</si>
  <si>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</si>
  <si>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</si>
  <si>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</si>
  <si>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</si>
  <si>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</si>
  <si>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</si>
  <si>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</si>
  <si>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</si>
  <si>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</si>
  <si>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</si>
  <si>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</si>
  <si>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</si>
  <si>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</si>
  <si>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</si>
  <si>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</si>
  <si>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</si>
  <si>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</si>
  <si>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</si>
  <si>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</si>
  <si>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</si>
  <si>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</si>
  <si>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</si>
  <si>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</si>
  <si>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</si>
  <si>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</si>
  <si>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</si>
  <si>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</si>
  <si>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</si>
  <si>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</si>
  <si>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</si>
  <si>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</si>
  <si>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</si>
  <si>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</si>
  <si>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</si>
  <si>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</si>
  <si>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</si>
  <si>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</si>
  <si>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</si>
  <si>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</si>
  <si>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</si>
  <si>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</si>
  <si>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</si>
  <si>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</si>
  <si>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</si>
  <si>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</si>
  <si>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</si>
  <si>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</si>
  <si>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</si>
  <si>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</si>
  <si>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</si>
  <si>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</si>
  <si>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</si>
  <si>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</si>
  <si>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</si>
  <si>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</si>
  <si>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</si>
  <si>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</si>
  <si>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</si>
  <si>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</si>
  <si>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</si>
  <si>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</si>
  <si>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</si>
  <si>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</si>
  <si>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</si>
  <si>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</si>
  <si>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</si>
  <si>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</si>
  <si>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</si>
  <si>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</si>
  <si>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</si>
  <si>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</si>
  <si>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</si>
  <si>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</si>
  <si>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</si>
  <si>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</si>
  <si>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</si>
  <si>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</si>
  <si>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</si>
  <si>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</si>
  <si>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</si>
  <si>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</si>
  <si>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</si>
  <si>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</si>
  <si>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</si>
  <si>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</si>
  <si>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</si>
  <si>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</si>
  <si>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</si>
  <si>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</si>
  <si>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</si>
  <si>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</si>
  <si>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</si>
  <si>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</si>
  <si>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</si>
  <si>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</si>
  <si>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</si>
  <si>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</si>
  <si>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</si>
  <si>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</si>
  <si>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</si>
  <si>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</si>
  <si>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</si>
  <si>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</si>
  <si>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</si>
  <si>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</si>
  <si>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</si>
  <si>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</si>
  <si>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</si>
  <si>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</si>
  <si>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</si>
  <si>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</si>
  <si>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</si>
  <si>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</si>
  <si>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</si>
  <si>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</si>
  <si>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</si>
  <si>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</si>
  <si>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</si>
  <si>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</si>
  <si>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</si>
  <si>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</si>
  <si>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</si>
  <si>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</si>
  <si>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</si>
  <si>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</si>
  <si>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</si>
  <si>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</si>
  <si>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</si>
  <si>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</si>
  <si>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</si>
  <si>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</si>
  <si>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</si>
  <si>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</si>
  <si>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</si>
  <si>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</si>
  <si>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</si>
  <si>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</si>
  <si>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</si>
  <si>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</si>
  <si>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</si>
  <si>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</si>
  <si>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</si>
  <si>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</si>
  <si>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</si>
  <si>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</si>
  <si>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</si>
  <si>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</si>
  <si>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</si>
  <si>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</si>
  <si>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</si>
  <si>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</si>
  <si>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</si>
  <si>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</si>
  <si>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</si>
  <si>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</si>
  <si>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</si>
  <si>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</si>
  <si>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</si>
  <si>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</si>
  <si>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</si>
  <si>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</si>
  <si>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</si>
  <si>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</si>
  <si>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</si>
  <si>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</si>
  <si>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</si>
  <si>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</si>
  <si>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</si>
  <si>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</si>
  <si>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</si>
  <si>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</si>
  <si>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</si>
  <si>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</si>
  <si>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</si>
  <si>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</si>
  <si>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</si>
  <si>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</si>
  <si>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</si>
  <si>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</si>
  <si>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</si>
  <si>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</si>
  <si>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</si>
  <si>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</si>
  <si>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</si>
  <si>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</si>
  <si>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</si>
  <si>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</si>
  <si>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</si>
  <si>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</si>
  <si>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</si>
  <si>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</si>
  <si>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</si>
  <si>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</si>
  <si>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</si>
  <si>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</si>
  <si>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</si>
  <si>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</si>
  <si>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</si>
  <si>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</si>
  <si>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</si>
  <si>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</si>
  <si>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</si>
  <si>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</si>
  <si>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</si>
  <si>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</si>
  <si>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</si>
  <si>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</si>
  <si>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</si>
  <si>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</si>
  <si>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</si>
  <si>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</si>
  <si>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</si>
  <si>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</si>
  <si>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</si>
  <si>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</si>
  <si>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</si>
  <si>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</si>
  <si>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</si>
  <si>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</si>
  <si>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</si>
  <si>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</si>
  <si>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</si>
  <si>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</si>
  <si>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</si>
  <si>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</si>
  <si>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</si>
  <si>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</si>
  <si>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</si>
  <si>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</si>
  <si>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</si>
  <si>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</si>
  <si>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</si>
  <si>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</si>
  <si>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</si>
  <si>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</si>
  <si>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</si>
  <si>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</si>
  <si>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</si>
  <si>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</si>
  <si>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</si>
  <si>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</si>
  <si>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</si>
  <si>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</si>
  <si>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</si>
  <si>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</si>
  <si>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</si>
  <si>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</si>
  <si>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</si>
  <si>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</si>
  <si>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</si>
  <si>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</si>
  <si>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</si>
  <si>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</si>
  <si>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</si>
  <si>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</si>
  <si>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</si>
  <si>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</si>
  <si>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</si>
  <si>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</si>
  <si>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</si>
  <si>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</si>
  <si>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</si>
  <si>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</si>
  <si>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</si>
  <si>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</si>
  <si>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</si>
  <si>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</si>
  <si>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</si>
  <si>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</si>
  <si>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</si>
  <si>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</si>
  <si>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</si>
  <si>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</si>
  <si>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</si>
  <si>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</si>
  <si>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</si>
  <si>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</si>
  <si>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</si>
  <si>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</si>
  <si>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</si>
  <si>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</si>
  <si>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</si>
  <si>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</si>
  <si>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</si>
  <si>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</si>
  <si>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</si>
  <si>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</si>
  <si>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</si>
  <si>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</si>
  <si>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</si>
  <si>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</si>
  <si>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</si>
  <si>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</si>
  <si>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</si>
  <si>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</si>
  <si>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</si>
  <si>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</si>
  <si>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</si>
  <si>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</si>
  <si>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</si>
  <si>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</si>
  <si>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</si>
  <si>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</si>
  <si>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</si>
  <si>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</si>
  <si>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</si>
  <si>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</si>
  <si>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</si>
  <si>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</si>
  <si>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</si>
  <si>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</si>
  <si>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</si>
  <si>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</si>
  <si>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</si>
  <si>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</si>
  <si>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</si>
  <si>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</si>
  <si>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</si>
  <si>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</si>
  <si>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</si>
  <si>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</si>
  <si>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</si>
  <si>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</si>
  <si>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</si>
  <si>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</si>
  <si>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</si>
  <si>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</si>
  <si>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</si>
  <si>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</si>
  <si>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</si>
  <si>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</si>
  <si>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</si>
  <si>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</si>
  <si>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</si>
  <si>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</si>
  <si>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</si>
  <si>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</si>
  <si>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</si>
  <si>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</si>
  <si>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</si>
  <si>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</si>
  <si>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</si>
  <si>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</si>
  <si>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</si>
  <si>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</si>
  <si>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</si>
  <si>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</si>
  <si>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</si>
  <si>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</si>
  <si>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</si>
  <si>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</si>
  <si>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</si>
  <si>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</si>
  <si>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</si>
  <si>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</si>
  <si>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</si>
  <si>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</si>
  <si>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</si>
  <si>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</si>
  <si>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</si>
  <si>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</si>
  <si>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</si>
  <si>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</si>
  <si>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</si>
  <si>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</si>
  <si>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</si>
  <si>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</si>
  <si>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</si>
  <si>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</si>
  <si>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</si>
  <si>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</si>
  <si>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</si>
  <si>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</si>
  <si>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</si>
  <si>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</si>
  <si>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</si>
  <si>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</si>
  <si>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</si>
  <si>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</si>
  <si>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</si>
  <si>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</si>
  <si>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</si>
  <si>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</si>
  <si>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</si>
  <si>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</si>
  <si>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</si>
  <si>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</si>
  <si>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</si>
  <si>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</si>
  <si>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</si>
  <si>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</si>
  <si>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</si>
  <si>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</si>
  <si>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</si>
  <si>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</si>
  <si>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</si>
  <si>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</si>
  <si>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</si>
  <si>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</si>
  <si>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</si>
  <si>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</si>
  <si>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</si>
  <si>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</si>
  <si>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</si>
  <si>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</si>
  <si>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</si>
  <si>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</si>
  <si>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</si>
  <si>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</si>
  <si>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</si>
  <si>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</si>
  <si>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</si>
  <si>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</si>
  <si>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</si>
  <si>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</si>
  <si>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</si>
  <si>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</si>
  <si>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</si>
  <si>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</si>
  <si>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</si>
  <si>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</si>
  <si>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</si>
  <si>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</si>
  <si>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</si>
  <si>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</si>
  <si>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</si>
  <si>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</si>
  <si>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</si>
  <si>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</si>
  <si>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</si>
  <si>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</si>
  <si>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</si>
  <si>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</si>
  <si>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</si>
  <si>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</si>
  <si>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</si>
  <si>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</si>
  <si>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</si>
  <si>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</si>
  <si>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</si>
  <si>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</si>
  <si>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</si>
  <si>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</si>
  <si>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</si>
  <si>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</si>
  <si>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</si>
  <si>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</si>
  <si>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</si>
  <si>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</si>
  <si>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</si>
  <si>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</si>
  <si>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</si>
  <si>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</si>
  <si>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</si>
  <si>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</si>
  <si>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</si>
  <si>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</si>
  <si>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</si>
  <si>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</si>
  <si>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</si>
  <si>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</si>
  <si>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</si>
  <si>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</si>
  <si>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</si>
  <si>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</si>
  <si>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</si>
  <si>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</si>
  <si>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</si>
  <si>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</si>
  <si>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</si>
  <si>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</si>
  <si>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</si>
  <si>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</si>
  <si>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</si>
  <si>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</si>
  <si>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</si>
  <si>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</si>
  <si>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</si>
  <si>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</si>
  <si>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</si>
  <si>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</si>
  <si>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</si>
  <si>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</si>
  <si>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</si>
  <si>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</si>
  <si>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</si>
  <si>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</si>
  <si>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</si>
  <si>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</si>
  <si>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</si>
  <si>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</si>
  <si>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</si>
  <si>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</si>
  <si>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</si>
  <si>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</si>
  <si>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</si>
  <si>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</si>
  <si>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</si>
  <si>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</si>
  <si>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</si>
  <si>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</si>
  <si>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</si>
  <si>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</si>
  <si>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</si>
  <si>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</si>
  <si>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</si>
  <si>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</si>
  <si>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</si>
  <si>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</si>
  <si>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</si>
  <si>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</si>
  <si>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</si>
  <si>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</si>
  <si>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</si>
  <si>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</si>
  <si>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</si>
  <si>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</si>
  <si>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</si>
  <si>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</si>
  <si>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</si>
  <si>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</si>
  <si>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</si>
  <si>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</si>
  <si>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</si>
  <si>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</si>
  <si>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</si>
  <si>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</si>
  <si>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</si>
  <si>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</si>
  <si>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</si>
  <si>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</si>
  <si>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</si>
  <si>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</si>
  <si>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</si>
  <si>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</si>
  <si>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</si>
  <si>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</si>
  <si>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</si>
  <si>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</si>
  <si>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</si>
  <si>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</si>
  <si>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</si>
  <si>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</si>
  <si>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</si>
  <si>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</si>
  <si>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</si>
  <si>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</si>
  <si>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</si>
  <si>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</si>
  <si>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</si>
  <si>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</si>
  <si>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</si>
  <si>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</si>
  <si>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</si>
  <si>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</si>
  <si>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</si>
  <si>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</si>
  <si>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</si>
  <si>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</si>
  <si>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</si>
  <si>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</si>
  <si>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</si>
  <si>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</si>
  <si>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</si>
  <si>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</si>
  <si>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</si>
  <si>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</si>
  <si>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</si>
  <si>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</si>
  <si>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</si>
  <si>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</si>
  <si>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</si>
  <si>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</si>
  <si>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</si>
  <si>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</si>
  <si>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</si>
  <si>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</si>
  <si>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</si>
  <si>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</si>
  <si>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</si>
  <si>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</si>
  <si>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</si>
  <si>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</si>
  <si>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</si>
  <si>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</si>
  <si>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</si>
  <si>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</si>
  <si>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</si>
  <si>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</si>
  <si>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</si>
  <si>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</si>
  <si>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</si>
  <si>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</si>
  <si>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</si>
  <si>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</si>
  <si>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</si>
  <si>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</si>
  <si>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</si>
  <si>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</si>
  <si>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</si>
  <si>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</si>
  <si>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</si>
  <si>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</si>
  <si>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</si>
  <si>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</si>
  <si>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</si>
  <si>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</si>
  <si>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</si>
  <si>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</si>
  <si>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</si>
  <si>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</si>
  <si>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</si>
  <si>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</si>
  <si>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</si>
  <si>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</si>
  <si>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</si>
  <si>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</si>
  <si>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</si>
  <si>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</si>
  <si>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</si>
  <si>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</si>
  <si>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</si>
  <si>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</si>
  <si>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</si>
  <si>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</si>
  <si>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</si>
  <si>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</si>
  <si>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</si>
  <si>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</si>
  <si>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</si>
  <si>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</si>
  <si>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</si>
  <si>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</si>
  <si>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</si>
  <si>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</si>
  <si>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</si>
  <si>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</si>
  <si>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</si>
  <si>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</si>
  <si>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</si>
  <si>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</si>
  <si>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</si>
  <si>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</si>
  <si>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</si>
  <si>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</si>
  <si>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</si>
  <si>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</si>
  <si>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</si>
  <si>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</si>
  <si>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</si>
  <si>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</si>
  <si>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</si>
  <si>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</si>
  <si>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</si>
  <si>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</si>
  <si>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</si>
  <si>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</si>
  <si>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</si>
  <si>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</si>
  <si>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</si>
  <si>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</si>
  <si>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</si>
  <si>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</si>
  <si>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</si>
  <si>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</si>
  <si>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</si>
  <si>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</si>
  <si>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</si>
  <si>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</si>
  <si>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</si>
  <si>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</si>
  <si>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</si>
  <si>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</si>
  <si>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</si>
  <si>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</si>
  <si>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</si>
  <si>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</si>
  <si>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</si>
  <si>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</si>
  <si>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</si>
  <si>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</si>
  <si>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</si>
  <si>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</si>
  <si>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</si>
  <si>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</si>
  <si>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</si>
  <si>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</si>
  <si>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</si>
  <si>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</si>
  <si>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</si>
  <si>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</si>
  <si>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</si>
  <si>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</si>
  <si>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</si>
  <si>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</si>
  <si>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</si>
  <si>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</si>
  <si>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</si>
  <si>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</si>
  <si>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</si>
  <si>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</si>
  <si>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</si>
  <si>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</si>
  <si>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</si>
  <si>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</si>
  <si>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</si>
  <si>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</si>
  <si>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</si>
  <si>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</si>
  <si>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</si>
  <si>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</si>
  <si>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</si>
  <si>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</si>
  <si>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</si>
  <si>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</si>
  <si>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</si>
  <si>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</si>
  <si>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</si>
  <si>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</si>
  <si>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</si>
  <si>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</si>
  <si>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</si>
  <si>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</si>
  <si>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</si>
  <si>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</si>
  <si>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</si>
  <si>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</si>
  <si>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</si>
  <si>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</si>
  <si>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</si>
  <si>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</si>
  <si>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</si>
  <si>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</si>
  <si>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</si>
  <si>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</si>
  <si>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</si>
  <si>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</si>
  <si>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</si>
  <si>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</si>
  <si>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</si>
  <si>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</si>
  <si>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</si>
  <si>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</si>
  <si>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</si>
  <si>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</si>
  <si>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</si>
  <si>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</si>
  <si>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</si>
  <si>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</si>
  <si>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</si>
  <si>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</si>
  <si>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</si>
  <si>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</si>
  <si>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</si>
  <si>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</si>
  <si>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</si>
  <si>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</si>
  <si>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</si>
  <si>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</si>
  <si>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</si>
  <si>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</si>
  <si>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</si>
  <si>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</si>
  <si>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</si>
  <si>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</si>
  <si>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</si>
  <si>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</si>
  <si>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</si>
  <si>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</si>
  <si>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</si>
  <si>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</si>
  <si>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</si>
  <si>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</si>
  <si>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</si>
  <si>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</si>
  <si>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</si>
  <si>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</si>
  <si>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</si>
  <si>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</si>
  <si>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</si>
  <si>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</si>
  <si>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</si>
  <si>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</si>
  <si>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</si>
  <si>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</si>
  <si>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</si>
  <si>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</si>
  <si>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</si>
  <si>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</si>
  <si>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</si>
  <si>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</si>
  <si>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</si>
  <si>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</si>
  <si>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</si>
  <si>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</si>
  <si>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</si>
  <si>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</si>
  <si>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</si>
  <si>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</si>
  <si>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</si>
  <si>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</si>
  <si>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</si>
  <si>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</si>
  <si>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</si>
  <si>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</si>
  <si>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</si>
  <si>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</si>
  <si>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</si>
  <si>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</si>
  <si>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</si>
  <si>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</si>
  <si>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</si>
  <si>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</si>
  <si>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</si>
  <si>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</si>
  <si>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</si>
  <si>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</si>
  <si>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</si>
  <si>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</si>
  <si>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</si>
  <si>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</si>
  <si>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</si>
  <si>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</si>
  <si>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</si>
  <si>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</si>
  <si>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</si>
  <si>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</si>
  <si>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</si>
  <si>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</si>
  <si>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</si>
  <si>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</si>
  <si>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</si>
  <si>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</si>
  <si>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</si>
  <si>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</si>
  <si>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</si>
  <si>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</si>
  <si>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</si>
  <si>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</si>
  <si>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</si>
  <si>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</si>
  <si>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</si>
  <si>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</si>
  <si>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</si>
  <si>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</si>
  <si>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</si>
  <si>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</si>
  <si>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</si>
  <si>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</si>
  <si>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</si>
  <si>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</si>
  <si>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</si>
  <si>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</si>
  <si>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</si>
  <si>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</si>
  <si>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</si>
  <si>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</si>
  <si>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</si>
  <si>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</si>
  <si>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</si>
  <si>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</si>
  <si>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</si>
  <si>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</si>
  <si>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</si>
  <si>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</si>
  <si>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</si>
  <si>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</si>
  <si>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</si>
  <si>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</si>
  <si>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</si>
  <si>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</si>
  <si>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</si>
  <si>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</si>
  <si>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</si>
  <si>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</si>
  <si>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</si>
  <si>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</si>
  <si>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</si>
  <si>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</si>
  <si>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</si>
  <si>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</si>
  <si>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</si>
  <si>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</si>
  <si>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</si>
  <si>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</si>
  <si>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</si>
  <si>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</si>
  <si>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</si>
  <si>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</si>
  <si>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</si>
  <si>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</si>
  <si>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</si>
  <si>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</si>
  <si>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</si>
  <si>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</si>
  <si>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</si>
  <si>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</si>
  <si>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</si>
  <si>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</si>
  <si>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</si>
  <si>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</si>
  <si>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</si>
  <si>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</si>
  <si>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</si>
  <si>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</si>
  <si>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</si>
  <si>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</si>
  <si>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</si>
  <si>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</si>
  <si>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</si>
  <si>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</si>
  <si>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</si>
  <si>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</si>
  <si>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</si>
  <si>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</si>
  <si>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</si>
  <si>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</si>
  <si>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</si>
  <si>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</si>
  <si>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</si>
  <si>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</si>
  <si>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</si>
  <si>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</si>
  <si>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</si>
  <si>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</si>
  <si>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</si>
  <si>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</si>
  <si>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</si>
  <si>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</si>
  <si>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</si>
  <si>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</si>
  <si>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</si>
  <si>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</si>
  <si>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</si>
  <si>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</si>
  <si>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</si>
  <si>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</si>
  <si>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</si>
  <si>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</si>
  <si>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</si>
  <si>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</si>
  <si>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</si>
  <si>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</si>
  <si>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</si>
  <si>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</si>
  <si>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</si>
  <si>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</si>
  <si>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</si>
  <si>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</si>
  <si>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</si>
  <si>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</si>
  <si>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</si>
  <si>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</si>
  <si>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</si>
  <si>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</si>
  <si>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</si>
  <si>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</si>
  <si>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</si>
  <si>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</si>
  <si>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</si>
  <si>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</si>
  <si>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</si>
  <si>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</si>
  <si>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</si>
  <si>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</si>
  <si>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</si>
  <si>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</si>
  <si>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</si>
  <si>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</si>
  <si>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</si>
  <si>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</si>
  <si>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</si>
  <si>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</si>
  <si>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</si>
  <si>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</si>
  <si>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</si>
  <si>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</si>
  <si>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</si>
  <si>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</si>
  <si>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</si>
  <si>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</si>
  <si>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</si>
  <si>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</si>
  <si>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</si>
  <si>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</si>
  <si>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</si>
  <si>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</si>
  <si>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</si>
  <si>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</si>
  <si>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</si>
  <si>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</si>
  <si>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</si>
  <si>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</si>
  <si>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</si>
  <si>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</si>
  <si>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</si>
  <si>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</si>
  <si>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</si>
  <si>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</si>
  <si>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</si>
  <si>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</si>
  <si>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</si>
  <si>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</si>
  <si>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</si>
  <si>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</si>
  <si>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</si>
  <si>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</si>
  <si>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</si>
  <si>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</si>
  <si>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</si>
  <si>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</si>
  <si>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</si>
  <si>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</si>
  <si>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</si>
  <si>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</si>
  <si>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</si>
  <si>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</si>
  <si>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</si>
  <si>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</si>
  <si>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</si>
  <si>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</si>
  <si>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</si>
  <si>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</si>
  <si>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</si>
  <si>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</si>
  <si>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</si>
  <si>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</si>
  <si>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</si>
  <si>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</si>
  <si>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</si>
  <si>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</si>
  <si>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</si>
  <si>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</si>
  <si>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</si>
  <si>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</si>
  <si>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</si>
  <si>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</si>
  <si>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</si>
  <si>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</si>
  <si>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</si>
  <si>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</si>
  <si>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</si>
  <si>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</si>
  <si>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</si>
  <si>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</si>
  <si>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</si>
  <si>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</si>
  <si>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</si>
  <si>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</si>
  <si>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</si>
  <si>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</si>
  <si>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</si>
  <si>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</si>
  <si>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</si>
  <si>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</si>
  <si>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</si>
  <si>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</si>
  <si>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</si>
  <si>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</si>
  <si>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</si>
  <si>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</si>
  <si>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</si>
  <si>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</si>
  <si>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</si>
  <si>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</si>
  <si>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</si>
  <si>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</si>
  <si>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</si>
  <si>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</si>
  <si>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</si>
  <si>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</si>
  <si>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</si>
  <si>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</si>
  <si>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</si>
  <si>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</si>
  <si>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</si>
  <si>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</si>
  <si>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</si>
  <si>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</si>
  <si>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</si>
  <si>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</si>
  <si>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</si>
  <si>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</si>
  <si>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</si>
  <si>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</si>
  <si>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</si>
  <si>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</si>
  <si>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</si>
  <si>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</si>
  <si>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</si>
  <si>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</si>
  <si>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</si>
  <si>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</si>
  <si>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</si>
  <si>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</si>
  <si>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</si>
  <si>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</si>
  <si>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</si>
  <si>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</si>
  <si>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</si>
  <si>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</si>
  <si>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</si>
  <si>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</si>
  <si>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</si>
  <si>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</si>
  <si>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</si>
  <si>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</si>
  <si>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</si>
  <si>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</si>
  <si>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</si>
  <si>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</si>
  <si>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</si>
  <si>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</si>
  <si>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</si>
  <si>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</si>
  <si>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</si>
  <si>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</si>
  <si>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</si>
  <si>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</si>
  <si>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</si>
  <si>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</si>
  <si>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</si>
  <si>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</si>
  <si>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</si>
  <si>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</si>
  <si>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</si>
  <si>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</si>
  <si>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</si>
  <si>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</si>
  <si>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</si>
  <si>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</si>
  <si>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</si>
  <si>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</si>
  <si>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</si>
  <si>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</si>
  <si>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</si>
  <si>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</si>
  <si>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</si>
  <si>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</si>
  <si>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</si>
  <si>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</si>
  <si>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</si>
  <si>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</si>
  <si>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</si>
  <si>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</si>
  <si>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</si>
  <si>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</si>
  <si>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</si>
  <si>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</si>
  <si>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</si>
  <si>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</si>
  <si>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</si>
  <si>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</si>
  <si>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</si>
  <si>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</si>
  <si>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</si>
  <si>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</si>
  <si>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</si>
  <si>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</si>
  <si>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</si>
  <si>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</si>
  <si>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</si>
  <si>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</si>
  <si>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</si>
  <si>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</si>
  <si>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</si>
  <si>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</si>
  <si>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</si>
  <si>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</si>
  <si>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</si>
  <si>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</si>
  <si>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</si>
  <si>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</si>
  <si>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</si>
  <si>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</si>
  <si>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</si>
  <si>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</si>
  <si>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</si>
  <si>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</si>
  <si>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</si>
  <si>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</si>
  <si>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</si>
  <si>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</si>
  <si>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</si>
  <si>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</si>
  <si>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</si>
  <si>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</si>
  <si>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</si>
  <si>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</si>
  <si>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</si>
  <si>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</si>
  <si>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</si>
  <si>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</si>
  <si>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</si>
  <si>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</si>
  <si>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</si>
  <si>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</si>
  <si>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</si>
  <si>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</si>
  <si>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</si>
  <si>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</si>
  <si>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</si>
  <si>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</si>
  <si>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</si>
  <si>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</si>
  <si>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</si>
  <si>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</si>
  <si>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</si>
  <si>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</si>
  <si>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</si>
  <si>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</si>
  <si>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</si>
  <si>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</si>
  <si>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</si>
  <si>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</si>
  <si>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</si>
  <si>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</si>
  <si>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</si>
  <si>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</si>
  <si>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</si>
  <si>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</si>
  <si>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</si>
  <si>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</si>
  <si>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</si>
  <si>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</si>
  <si>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</si>
  <si>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</si>
  <si>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</si>
  <si>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</si>
  <si>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</si>
  <si>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</si>
  <si>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</si>
  <si>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</si>
  <si>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</si>
  <si>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</si>
  <si>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</si>
  <si>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</si>
  <si>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</si>
  <si>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</si>
  <si>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</si>
  <si>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</si>
  <si>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</si>
  <si>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</si>
  <si>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</si>
  <si>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</si>
  <si>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</si>
  <si>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</si>
  <si>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</si>
  <si>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</si>
  <si>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</si>
  <si>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</si>
  <si>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</si>
  <si>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</si>
  <si>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</si>
  <si>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</si>
  <si>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</si>
  <si>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</si>
  <si>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</si>
  <si>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</si>
  <si>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</si>
  <si>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</si>
  <si>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</si>
  <si>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</si>
  <si>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</si>
  <si>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</si>
  <si>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</si>
  <si>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</si>
  <si>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</si>
  <si>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</si>
  <si>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</si>
  <si>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</si>
  <si>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</si>
  <si>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</si>
  <si>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</si>
  <si>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</si>
  <si>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</si>
  <si>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</si>
  <si>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</si>
  <si>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</si>
  <si>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</si>
  <si>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</si>
  <si>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</si>
  <si>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</si>
  <si>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</si>
  <si>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</si>
  <si>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</si>
  <si>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</si>
  <si>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</si>
  <si>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</si>
  <si>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</si>
  <si>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</si>
  <si>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</si>
  <si>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</si>
  <si>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</si>
  <si>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</si>
  <si>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</si>
  <si>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</si>
  <si>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</si>
  <si>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</si>
  <si>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</si>
  <si>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</si>
  <si>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</si>
  <si>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</si>
  <si>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</si>
  <si>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</si>
  <si>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</si>
  <si>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</si>
  <si>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</si>
  <si>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</si>
  <si>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</si>
  <si>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</si>
  <si>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</si>
  <si>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</si>
  <si>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</si>
  <si>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</si>
  <si>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</si>
  <si>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</si>
  <si>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</si>
  <si>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</si>
  <si>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</si>
  <si>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</si>
  <si>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</si>
  <si>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</si>
  <si>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</si>
  <si>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</si>
  <si>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</si>
  <si>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</si>
  <si>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</si>
  <si>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</si>
  <si>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</si>
  <si>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</si>
  <si>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</si>
  <si>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</si>
  <si>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</si>
  <si>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</si>
  <si>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</si>
  <si>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</si>
  <si>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</si>
  <si>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</si>
  <si>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</si>
  <si>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</si>
  <si>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</si>
  <si>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</si>
  <si>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</si>
  <si>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</si>
  <si>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</si>
  <si>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</si>
  <si>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</si>
  <si>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</si>
  <si>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</si>
  <si>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</si>
  <si>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</si>
  <si>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</si>
  <si>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</si>
  <si>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</si>
  <si>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</si>
  <si>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</si>
  <si>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</si>
  <si>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</si>
  <si>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</si>
  <si>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</si>
  <si>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</si>
  <si>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</si>
  <si>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</si>
  <si>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</si>
  <si>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</si>
  <si>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</si>
  <si>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</si>
  <si>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</si>
  <si>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</si>
  <si>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</si>
  <si>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</si>
  <si>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</si>
  <si>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</si>
  <si>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</si>
  <si>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</si>
  <si>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</si>
  <si>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</si>
  <si>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</si>
  <si>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</si>
  <si>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</si>
  <si>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</si>
  <si>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</si>
  <si>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</si>
  <si>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</si>
  <si>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</si>
  <si>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</si>
  <si>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</si>
  <si>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</si>
  <si>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</si>
  <si>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</si>
  <si>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</si>
  <si>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</si>
  <si>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</si>
  <si>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</si>
  <si>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</si>
  <si>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</si>
  <si>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</si>
  <si>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</si>
  <si>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</si>
  <si>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</si>
  <si>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</si>
  <si>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</si>
  <si>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</si>
  <si>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</si>
  <si>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</si>
  <si>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</si>
  <si>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</si>
  <si>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</si>
  <si>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</si>
  <si>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</si>
  <si>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</si>
  <si>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</si>
  <si>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</si>
  <si>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</si>
  <si>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</si>
  <si>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</si>
  <si>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</si>
  <si>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</si>
  <si>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</si>
  <si>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</si>
  <si>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</si>
  <si>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</si>
  <si>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</si>
  <si>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</si>
  <si>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</si>
  <si>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</si>
  <si>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</si>
  <si>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</si>
  <si>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</si>
  <si>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</si>
  <si>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</si>
  <si>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</si>
  <si>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</si>
  <si>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</si>
  <si>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</si>
  <si>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</si>
  <si>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</si>
  <si>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</si>
  <si>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</si>
  <si>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</si>
  <si>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</si>
  <si>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</si>
  <si>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</si>
  <si>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</si>
  <si>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</si>
  <si>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</si>
  <si>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</si>
  <si>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</si>
  <si>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</si>
  <si>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</si>
  <si>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</si>
  <si>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</si>
  <si>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</si>
  <si>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</si>
  <si>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</si>
  <si>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</si>
  <si>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</si>
  <si>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</si>
  <si>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</si>
  <si>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</si>
  <si>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</si>
  <si>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</si>
  <si>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</si>
  <si>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</si>
  <si>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</si>
  <si>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</si>
  <si>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</si>
  <si>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</si>
  <si>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</si>
  <si>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</si>
  <si>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</si>
  <si>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</si>
  <si>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</si>
  <si>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</si>
  <si>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</si>
  <si>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</si>
  <si>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</si>
  <si>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</si>
  <si>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</si>
  <si>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</si>
  <si>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</si>
  <si>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</si>
  <si>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</si>
  <si>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</si>
  <si>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</si>
  <si>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</si>
  <si>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</si>
  <si>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</si>
  <si>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</si>
  <si>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</si>
  <si>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</si>
  <si>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</si>
  <si>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</si>
  <si>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</si>
  <si>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</si>
  <si>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</si>
  <si>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</si>
  <si>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</si>
  <si>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</si>
  <si>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</si>
  <si>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</si>
  <si>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</si>
  <si>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</si>
  <si>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</si>
  <si>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</si>
  <si>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</si>
  <si>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</si>
  <si>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</si>
  <si>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</si>
  <si>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</si>
  <si>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</si>
  <si>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</si>
  <si>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</si>
  <si>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</si>
  <si>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</si>
  <si>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</si>
  <si>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</si>
  <si>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</si>
  <si>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</si>
  <si>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</si>
  <si>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</si>
  <si>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</si>
  <si>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</si>
  <si>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</si>
  <si>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</si>
  <si>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</si>
  <si>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</si>
  <si>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</si>
  <si>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</si>
  <si>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</si>
  <si>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</si>
  <si>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</si>
  <si>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</si>
  <si>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</si>
  <si>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</si>
  <si>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</si>
  <si>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</si>
  <si>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</si>
  <si>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</si>
  <si>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</si>
  <si>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</si>
  <si>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</si>
  <si>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</si>
  <si>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</si>
  <si>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</si>
  <si>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</si>
  <si>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</si>
  <si>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</si>
  <si>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</si>
  <si>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</si>
  <si>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</si>
  <si>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</si>
  <si>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</si>
  <si>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</si>
  <si>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</si>
  <si>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</si>
  <si>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</si>
  <si>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</si>
  <si>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</si>
  <si>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</si>
  <si>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</si>
  <si>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</si>
  <si>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</si>
  <si>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</si>
  <si>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</si>
  <si>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</si>
  <si>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</si>
  <si>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</si>
  <si>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</si>
  <si>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</si>
  <si>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</si>
  <si>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</si>
  <si>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</si>
  <si>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</si>
  <si>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</si>
  <si>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</si>
  <si>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</si>
  <si>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</si>
  <si>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</si>
  <si>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</si>
  <si>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</si>
  <si>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</si>
  <si>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</si>
  <si>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</si>
  <si>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</si>
  <si>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</si>
  <si>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</si>
  <si>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</si>
  <si>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</si>
  <si>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</si>
  <si>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</si>
  <si>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</si>
  <si>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</si>
  <si>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</si>
  <si>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</si>
  <si>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</si>
  <si>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</si>
  <si>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</si>
  <si>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</si>
  <si>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</si>
  <si>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</si>
  <si>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</si>
  <si>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</si>
  <si>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</si>
  <si>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</si>
  <si>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</si>
  <si>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</si>
  <si>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</si>
  <si>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</si>
  <si>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</si>
  <si>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</si>
  <si>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</si>
  <si>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</si>
  <si>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</si>
  <si>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</si>
  <si>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</si>
  <si>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</si>
  <si>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</si>
  <si>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</si>
  <si>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</si>
  <si>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</si>
  <si>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</si>
  <si>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</si>
  <si>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</si>
  <si>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</si>
  <si>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</si>
  <si>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</si>
  <si>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</si>
  <si>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</si>
  <si>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</si>
  <si>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</si>
  <si>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</si>
  <si>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</si>
  <si>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</si>
  <si>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</si>
  <si>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</si>
  <si>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</si>
  <si>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</si>
  <si>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</si>
  <si>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</si>
  <si>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</si>
  <si>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</si>
  <si>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</si>
  <si>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</si>
  <si>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</si>
  <si>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</si>
  <si>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</si>
  <si>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</si>
  <si>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</si>
  <si>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</si>
  <si>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</si>
  <si>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</si>
  <si>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</si>
  <si>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</si>
  <si>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</si>
  <si>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</si>
  <si>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</si>
  <si>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</si>
  <si>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</si>
  <si>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</si>
  <si>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</si>
  <si>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</si>
  <si>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</si>
  <si>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</si>
  <si>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</si>
  <si>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</si>
  <si>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</si>
  <si>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</si>
  <si>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</si>
  <si>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</si>
  <si>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</si>
  <si>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</si>
  <si>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</si>
  <si>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</si>
  <si>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</si>
  <si>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</si>
  <si>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</si>
  <si>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</si>
  <si>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</si>
  <si>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</si>
  <si>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</si>
  <si>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</si>
  <si>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</si>
  <si>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</si>
  <si>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</si>
  <si>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</si>
  <si>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</si>
  <si>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</si>
  <si>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</si>
  <si>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</si>
  <si>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</si>
  <si>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</si>
  <si>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</si>
  <si>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</si>
  <si>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</si>
  <si>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</si>
  <si>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</si>
  <si>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</si>
  <si>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</si>
  <si>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</si>
  <si>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</si>
  <si>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</si>
  <si>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</si>
  <si>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</si>
  <si>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</si>
  <si>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</si>
  <si>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</si>
  <si>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</si>
  <si>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</si>
  <si>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</si>
  <si>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</si>
  <si>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</si>
  <si>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</si>
  <si>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</si>
  <si>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</si>
  <si>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</si>
  <si>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</si>
  <si>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</si>
  <si>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</si>
  <si>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</si>
  <si>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</si>
  <si>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</si>
  <si>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</si>
  <si>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</si>
  <si>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</si>
  <si>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</si>
  <si>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</si>
  <si>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</si>
  <si>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</si>
  <si>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</si>
  <si>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</si>
  <si>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</si>
  <si>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</si>
  <si>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</si>
  <si>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</si>
  <si>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</si>
  <si>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</si>
  <si>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</si>
  <si>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</si>
  <si>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</si>
  <si>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</si>
  <si>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</si>
  <si>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</si>
  <si>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</si>
  <si>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</si>
  <si>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</si>
  <si>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</si>
  <si>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</si>
  <si>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</si>
  <si>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</si>
  <si>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</si>
  <si>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</si>
  <si>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</si>
  <si>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</si>
  <si>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</si>
  <si>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</si>
  <si>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</si>
  <si>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</si>
  <si>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</si>
  <si>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</si>
  <si>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</si>
  <si>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</si>
  <si>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</si>
  <si>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</si>
  <si>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</si>
  <si>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</si>
  <si>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</si>
  <si>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</si>
  <si>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</si>
  <si>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</si>
  <si>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</si>
  <si>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</si>
  <si>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</si>
  <si>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</si>
  <si>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</si>
  <si>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</si>
  <si>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</si>
  <si>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</si>
  <si>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</si>
  <si>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</si>
  <si>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</si>
  <si>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</si>
  <si>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</si>
  <si>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</si>
  <si>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</si>
  <si>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</si>
  <si>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</si>
  <si>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</si>
  <si>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</si>
  <si>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</si>
  <si>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</si>
  <si>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</si>
  <si>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</si>
  <si>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</si>
  <si>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</si>
  <si>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</si>
  <si>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</si>
  <si>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</si>
  <si>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</si>
  <si>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</si>
  <si>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</si>
  <si>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</si>
  <si>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</si>
  <si>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</si>
  <si>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</si>
  <si>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</si>
  <si>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</si>
  <si>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</si>
  <si>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</si>
  <si>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</si>
  <si>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</si>
  <si>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</si>
  <si>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</si>
  <si>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</si>
  <si>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</si>
  <si>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</si>
  <si>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</si>
  <si>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</si>
  <si>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</si>
  <si>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</si>
  <si>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</si>
  <si>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</si>
  <si>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</si>
  <si>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</si>
  <si>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</si>
  <si>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</si>
  <si>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</si>
  <si>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</si>
  <si>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</si>
  <si>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</si>
  <si>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</si>
  <si>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</si>
  <si>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</si>
  <si>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</si>
  <si>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</si>
  <si>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</si>
  <si>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</si>
  <si>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</si>
  <si>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</si>
  <si>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</si>
  <si>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</si>
  <si>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</si>
  <si>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</si>
  <si>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</si>
  <si>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</si>
  <si>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</si>
  <si>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</si>
  <si>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</si>
  <si>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</si>
  <si>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</si>
  <si>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</si>
  <si>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</si>
  <si>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</si>
  <si>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</si>
  <si>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</si>
  <si>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</si>
  <si>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</si>
  <si>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</si>
  <si>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</si>
  <si>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</si>
  <si>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</si>
  <si>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</si>
  <si>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</si>
  <si>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</si>
  <si>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</si>
  <si>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</si>
  <si>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</si>
  <si>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</si>
  <si>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</si>
  <si>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</si>
  <si>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</si>
  <si>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</si>
  <si>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</si>
  <si>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</si>
  <si>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</si>
  <si>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</si>
  <si>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</si>
  <si>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</si>
  <si>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</si>
  <si>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</si>
  <si>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</si>
  <si>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</si>
  <si>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</si>
  <si>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</si>
  <si>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</si>
  <si>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</si>
  <si>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</si>
  <si>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</si>
  <si>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</si>
  <si>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</si>
  <si>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</si>
  <si>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</si>
  <si>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</si>
  <si>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</si>
  <si>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</si>
  <si>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</si>
  <si>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</si>
  <si>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</si>
  <si>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</si>
  <si>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</si>
  <si>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</si>
  <si>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</si>
  <si>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</si>
  <si>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</si>
  <si>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</si>
  <si>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</si>
  <si>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</si>
  <si>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</si>
  <si>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</si>
  <si>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</si>
  <si>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</si>
  <si>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</si>
  <si>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</si>
  <si>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</si>
  <si>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</si>
  <si>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</si>
  <si>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</si>
  <si>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</si>
  <si>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</si>
  <si>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</si>
  <si>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</si>
  <si>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</si>
  <si>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</si>
  <si>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</si>
  <si>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</si>
  <si>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</si>
  <si>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</si>
  <si>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</si>
  <si>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</si>
  <si>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</si>
  <si>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</si>
  <si>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</si>
  <si>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</si>
  <si>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</si>
  <si>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</si>
  <si>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</si>
  <si>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</si>
  <si>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</si>
  <si>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</si>
  <si>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</si>
  <si>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</si>
  <si>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</si>
  <si>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</si>
  <si>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</si>
  <si>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</si>
  <si>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</si>
  <si>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</si>
  <si>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</si>
  <si>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</si>
  <si>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</si>
  <si>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</si>
  <si>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</si>
  <si>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</si>
  <si>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</si>
  <si>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</si>
  <si>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</si>
  <si>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</si>
  <si>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</si>
  <si>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</si>
  <si>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</si>
  <si>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</si>
  <si>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</si>
  <si>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</si>
  <si>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</si>
  <si>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</si>
  <si>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</si>
  <si>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</si>
  <si>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</si>
  <si>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</si>
  <si>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</si>
  <si>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</si>
  <si>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</si>
  <si>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</si>
  <si>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</si>
  <si>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</si>
  <si>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</si>
  <si>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</si>
  <si>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</si>
  <si>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</si>
  <si>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</si>
  <si>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</si>
  <si>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</si>
  <si>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</si>
  <si>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</si>
  <si>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</si>
  <si>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</si>
  <si>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</si>
  <si>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</si>
  <si>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</si>
  <si>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</si>
  <si>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</si>
  <si>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</si>
  <si>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</si>
  <si>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</si>
  <si>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</si>
  <si>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</si>
  <si>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</si>
  <si>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</si>
  <si>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</si>
  <si>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</si>
  <si>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</si>
  <si>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</si>
  <si>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</si>
  <si>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</si>
  <si>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</si>
  <si>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</si>
  <si>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</si>
  <si>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</si>
  <si>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</si>
  <si>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</si>
  <si>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</si>
  <si>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</si>
  <si>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</si>
  <si>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</si>
  <si>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</si>
  <si>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</si>
  <si>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</si>
  <si>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</si>
  <si>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</si>
  <si>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</si>
  <si>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</si>
  <si>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</si>
  <si>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</si>
  <si>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</si>
  <si>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</si>
  <si>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</si>
  <si>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</si>
  <si>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</si>
  <si>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</si>
  <si>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</si>
  <si>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</si>
  <si>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</si>
  <si>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</si>
  <si>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</si>
  <si>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</si>
  <si>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</si>
  <si>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</si>
  <si>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</si>
  <si>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</si>
  <si>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</si>
  <si>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</si>
  <si>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</si>
  <si>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</si>
  <si>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</si>
  <si>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</si>
  <si>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</si>
  <si>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</si>
  <si>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</si>
  <si>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</si>
  <si>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</si>
  <si>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</si>
  <si>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</si>
  <si>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</si>
  <si>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</si>
  <si>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</si>
  <si>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</si>
  <si>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</si>
  <si>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</si>
  <si>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</si>
  <si>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</si>
  <si>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</si>
  <si>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</si>
  <si>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</si>
  <si>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</si>
  <si>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</si>
  <si>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</si>
  <si>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</si>
  <si>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</si>
  <si>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</si>
  <si>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</si>
  <si>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</si>
  <si>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</si>
  <si>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</si>
  <si>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</si>
  <si>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</si>
  <si>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</si>
  <si>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</si>
  <si>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</si>
  <si>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</si>
  <si>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</si>
  <si>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</si>
  <si>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</si>
  <si>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</si>
  <si>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</si>
  <si>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</si>
  <si>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</si>
  <si>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</si>
  <si>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</si>
  <si>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</si>
  <si>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</si>
  <si>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</si>
  <si>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</si>
  <si>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</si>
  <si>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</si>
  <si>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</si>
  <si>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</si>
  <si>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</si>
  <si>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</si>
  <si>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</si>
  <si>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</si>
  <si>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</si>
  <si>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</si>
  <si>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</si>
  <si>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</si>
  <si>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</si>
  <si>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</si>
  <si>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</si>
  <si>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</si>
  <si>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</si>
  <si>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</si>
  <si>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</si>
  <si>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</si>
  <si>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</si>
  <si>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</si>
  <si>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</si>
  <si>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</si>
  <si>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</si>
  <si>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</si>
  <si>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</si>
  <si>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</si>
  <si>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</si>
  <si>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</si>
  <si>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</si>
  <si>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</si>
  <si>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</si>
  <si>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</si>
  <si>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</si>
  <si>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</si>
  <si>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</si>
  <si>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</si>
  <si>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</si>
  <si>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</si>
  <si>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</si>
  <si>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</si>
  <si>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</si>
  <si>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</si>
  <si>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</si>
  <si>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</si>
  <si>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</si>
  <si>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</si>
  <si>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</si>
  <si>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</si>
  <si>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</si>
  <si>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</si>
  <si>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</si>
  <si>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</si>
  <si>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</si>
  <si>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</si>
  <si>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</si>
  <si>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</si>
  <si>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</si>
  <si>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</si>
  <si>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</si>
  <si>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</si>
  <si>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</si>
  <si>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</si>
  <si>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</si>
  <si>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</si>
  <si>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</si>
  <si>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</si>
  <si>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</si>
  <si>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</si>
  <si>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</si>
  <si>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</si>
  <si>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</si>
  <si>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</si>
  <si>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</si>
  <si>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</si>
  <si>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</si>
  <si>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</si>
  <si>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</si>
  <si>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</si>
  <si>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</si>
  <si>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</si>
  <si>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</si>
  <si>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</si>
  <si>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</si>
  <si>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</si>
  <si>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</si>
  <si>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</si>
  <si>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</si>
  <si>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</si>
  <si>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</si>
  <si>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</si>
  <si>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</si>
  <si>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</si>
  <si>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</si>
  <si>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</si>
  <si>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</si>
  <si>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</si>
  <si>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</si>
  <si>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</si>
  <si>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</si>
  <si>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</si>
  <si>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</si>
  <si>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</si>
  <si>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</si>
  <si>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</si>
  <si>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</si>
  <si>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</si>
  <si>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</si>
  <si>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</si>
  <si>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</si>
  <si>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</si>
  <si>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</si>
  <si>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</si>
  <si>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</si>
  <si>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</si>
  <si>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</si>
  <si>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</si>
  <si>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</si>
  <si>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</si>
  <si>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</si>
  <si>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</si>
  <si>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</si>
  <si>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</si>
  <si>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</si>
  <si>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</si>
  <si>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</si>
  <si>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</si>
  <si>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</si>
  <si>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</si>
  <si>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</si>
  <si>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</si>
  <si>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</si>
  <si>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</si>
  <si>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</si>
  <si>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</si>
  <si>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</si>
  <si>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</si>
  <si>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</si>
  <si>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</si>
  <si>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</si>
  <si>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</si>
  <si>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</si>
  <si>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</si>
  <si>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</si>
  <si>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</si>
  <si>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</si>
  <si>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</si>
  <si>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</si>
  <si>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</si>
  <si>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</si>
  <si>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</si>
  <si>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</si>
  <si>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</si>
  <si>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</si>
  <si>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</si>
  <si>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</si>
  <si>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</si>
  <si>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</si>
  <si>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</si>
  <si>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</si>
  <si>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</si>
  <si>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</si>
  <si>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</si>
  <si>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</si>
  <si>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</si>
  <si>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</si>
  <si>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</si>
  <si>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</si>
  <si>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</si>
  <si>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</si>
  <si>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</si>
  <si>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</si>
  <si>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</si>
  <si>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</si>
  <si>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</si>
  <si>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</si>
  <si>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</si>
  <si>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</si>
  <si>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</si>
  <si>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</si>
  <si>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</si>
  <si>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</si>
  <si>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</si>
  <si>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</si>
  <si>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</si>
  <si>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</si>
  <si>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</si>
  <si>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</si>
  <si>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</si>
  <si>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</si>
  <si>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</si>
  <si>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</si>
  <si>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</si>
  <si>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</si>
  <si>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</si>
  <si>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</si>
  <si>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</si>
  <si>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</si>
  <si>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</si>
  <si>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</si>
  <si>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</si>
  <si>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</si>
  <si>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</si>
  <si>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</si>
  <si>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</si>
  <si>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</si>
  <si>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</si>
  <si>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</si>
  <si>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</si>
  <si>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</si>
  <si>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</si>
  <si>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</si>
  <si>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</si>
  <si>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</si>
  <si>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</si>
  <si>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</si>
  <si>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</si>
  <si>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</si>
  <si>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</si>
  <si>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</si>
  <si>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</si>
  <si>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</si>
  <si>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</si>
  <si>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</si>
  <si>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</si>
  <si>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</si>
  <si>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</si>
  <si>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</si>
  <si>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</si>
  <si>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</si>
  <si>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</si>
  <si>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</si>
  <si>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</si>
  <si>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</si>
  <si>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</si>
  <si>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</si>
  <si>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</si>
  <si>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</si>
  <si>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</si>
  <si>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</si>
  <si>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</si>
  <si>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</si>
  <si>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</si>
  <si>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</si>
  <si>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</si>
  <si>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</si>
  <si>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</si>
  <si>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</si>
  <si>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</si>
  <si>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</si>
  <si>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</si>
  <si>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</si>
  <si>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</si>
  <si>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</si>
  <si>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</si>
  <si>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</si>
  <si>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</si>
  <si>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</si>
  <si>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</si>
  <si>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</si>
  <si>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</si>
  <si>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</si>
  <si>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</si>
  <si>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</si>
  <si>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</si>
  <si>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</si>
  <si>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</si>
  <si>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</si>
  <si>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</si>
  <si>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</si>
  <si>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</si>
  <si>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</si>
  <si>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</si>
  <si>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</si>
  <si>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</si>
  <si>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</si>
  <si>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</si>
  <si>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</si>
  <si>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</si>
  <si>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</si>
  <si>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</si>
  <si>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</si>
  <si>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</si>
  <si>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</si>
  <si>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</si>
  <si>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</si>
  <si>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</si>
  <si>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</si>
  <si>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</si>
  <si>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</si>
  <si>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</si>
  <si>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</si>
  <si>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</si>
  <si>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</si>
  <si>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</si>
  <si>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</si>
  <si>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</si>
  <si>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</si>
  <si>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</si>
  <si>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</si>
  <si>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</si>
  <si>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</si>
  <si>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</si>
  <si>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</si>
  <si>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</si>
  <si>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</si>
  <si>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</si>
  <si>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</si>
  <si>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</si>
  <si>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</si>
  <si>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</si>
  <si>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</si>
  <si>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</si>
  <si>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</si>
  <si>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</si>
  <si>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</si>
  <si>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</si>
  <si>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</si>
  <si>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</si>
  <si>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</si>
  <si>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</si>
  <si>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</si>
  <si>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</si>
  <si>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</si>
  <si>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</si>
  <si>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</si>
  <si>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</si>
  <si>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</si>
  <si>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</si>
  <si>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</si>
  <si>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</si>
  <si>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</si>
  <si>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</si>
  <si>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</si>
  <si>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</si>
  <si>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</si>
  <si>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</si>
  <si>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</si>
  <si>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</si>
  <si>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</si>
  <si>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</si>
  <si>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</si>
  <si>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</si>
  <si>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</si>
  <si>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</si>
  <si>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</si>
  <si>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</si>
  <si>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</si>
  <si>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</si>
  <si>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</si>
  <si>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</si>
  <si>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</si>
  <si>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</si>
  <si>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</si>
  <si>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</si>
  <si>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</si>
  <si>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</si>
  <si>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</si>
  <si>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</si>
  <si>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</si>
  <si>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</si>
  <si>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</si>
  <si>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</si>
  <si>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</si>
  <si>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</si>
  <si>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</si>
  <si>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</si>
  <si>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</si>
  <si>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</si>
  <si>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</si>
  <si>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</si>
  <si>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</si>
  <si>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</si>
  <si>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</si>
  <si>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</si>
  <si>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</si>
  <si>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</si>
  <si>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</si>
  <si>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</si>
  <si>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</si>
  <si>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</si>
  <si>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</si>
  <si>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</si>
  <si>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</si>
  <si>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</si>
  <si>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</si>
  <si>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</si>
  <si>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</si>
  <si>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</si>
  <si>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</si>
  <si>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</si>
  <si>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</si>
  <si>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</si>
  <si>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</si>
  <si>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</si>
  <si>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</si>
  <si>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</si>
  <si>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</si>
  <si>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</si>
  <si>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</si>
  <si>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</si>
  <si>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</si>
  <si>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</si>
  <si>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</si>
  <si>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</si>
  <si>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</si>
  <si>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</si>
  <si>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</si>
  <si>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</si>
  <si>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</si>
  <si>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</si>
  <si>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</si>
  <si>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</si>
  <si>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</si>
  <si>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</si>
  <si>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</si>
  <si>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</si>
  <si>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</si>
  <si>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</si>
  <si>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</si>
  <si>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</si>
  <si>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</si>
  <si>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</si>
  <si>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</si>
  <si>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</si>
  <si>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</si>
  <si>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</si>
  <si>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</si>
  <si>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</si>
  <si>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</si>
  <si>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</si>
  <si>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</si>
  <si>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</si>
  <si>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</si>
  <si>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</si>
  <si>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</si>
  <si>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</si>
  <si>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</si>
  <si>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</si>
  <si>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</si>
  <si>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</si>
  <si>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</si>
  <si>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</si>
  <si>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</si>
  <si>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</si>
  <si>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</si>
  <si>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</si>
  <si>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</si>
  <si>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</si>
  <si>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</si>
  <si>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</si>
  <si>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</si>
  <si>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</si>
  <si>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</si>
  <si>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</si>
  <si>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</si>
  <si>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</si>
  <si>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</si>
  <si>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</si>
  <si>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</si>
  <si>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</si>
  <si>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</si>
  <si>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</si>
  <si>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</si>
  <si>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</si>
  <si>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</si>
  <si>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</si>
  <si>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</si>
  <si>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</si>
  <si>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</si>
  <si>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</si>
  <si>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</si>
  <si>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</si>
  <si>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</si>
  <si>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</si>
  <si>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</si>
  <si>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</si>
  <si>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</si>
  <si>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</si>
  <si>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</si>
  <si>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</si>
  <si>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</si>
  <si>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</si>
  <si>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</si>
  <si>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</si>
  <si>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</si>
  <si>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</si>
  <si>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</si>
  <si>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</si>
  <si>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</si>
  <si>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</si>
  <si>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</si>
  <si>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</si>
  <si>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</si>
  <si>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</si>
  <si>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</si>
  <si>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</si>
  <si>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</si>
  <si>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</si>
  <si>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</si>
  <si>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</si>
  <si>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</si>
  <si>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</si>
  <si>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</si>
  <si>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</si>
  <si>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</si>
  <si>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</si>
  <si>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</si>
  <si>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</si>
  <si>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</si>
  <si>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</si>
  <si>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</si>
  <si>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</si>
  <si>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</si>
  <si>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</si>
  <si>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</si>
  <si>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</si>
  <si>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</si>
  <si>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</si>
  <si>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</si>
  <si>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</si>
  <si>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</si>
  <si>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</si>
  <si>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</si>
  <si>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</si>
  <si>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</si>
  <si>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</si>
  <si>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</si>
  <si>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</si>
  <si>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</si>
  <si>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</si>
  <si>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</si>
  <si>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</si>
  <si>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</si>
  <si>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</si>
  <si>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</si>
  <si>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</si>
  <si>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</si>
  <si>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</si>
  <si>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</si>
  <si>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</si>
  <si>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</si>
  <si>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</si>
  <si>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</si>
  <si>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</si>
  <si>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</si>
  <si>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</si>
  <si>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</si>
  <si>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</si>
  <si>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</si>
  <si>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</si>
  <si>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</si>
  <si>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</si>
  <si>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</si>
  <si>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</si>
  <si>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</si>
  <si>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</si>
  <si>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</si>
  <si>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</si>
  <si>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</si>
  <si>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</si>
  <si>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</si>
  <si>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</si>
  <si>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</si>
  <si>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</si>
  <si>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</si>
  <si>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</si>
  <si>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</si>
  <si>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</si>
  <si>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</si>
  <si>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</si>
  <si>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</si>
  <si>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</si>
  <si>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</si>
  <si>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</si>
  <si>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</si>
  <si>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</si>
  <si>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</si>
  <si>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</si>
  <si>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</si>
  <si>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</si>
  <si>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</si>
  <si>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</si>
  <si>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</si>
  <si>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</si>
  <si>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</si>
  <si>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</si>
  <si>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</si>
  <si>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</si>
  <si>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</si>
  <si>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</si>
  <si>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</si>
  <si>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</si>
  <si>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</si>
  <si>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</si>
  <si>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</si>
  <si>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</si>
  <si>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</si>
  <si>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</si>
  <si>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</si>
  <si>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</si>
  <si>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</si>
  <si>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</si>
  <si>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</si>
  <si>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</si>
  <si>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</si>
  <si>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</si>
  <si>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</si>
  <si>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</si>
  <si>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</si>
  <si>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</si>
  <si>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</si>
  <si>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</si>
  <si>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</si>
  <si>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</si>
  <si>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</si>
  <si>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</si>
  <si>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</si>
  <si>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</si>
  <si>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</si>
  <si>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</si>
  <si>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</si>
  <si>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</si>
  <si>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</si>
  <si>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</si>
  <si>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</si>
  <si>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</si>
  <si>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</si>
  <si>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</si>
  <si>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</si>
  <si>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</si>
  <si>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</si>
  <si>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</si>
  <si>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</si>
  <si>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</si>
  <si>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</si>
  <si>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</si>
  <si>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</si>
  <si>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</si>
  <si>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</si>
  <si>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</si>
  <si>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</si>
  <si>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</si>
  <si>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</si>
  <si>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</si>
  <si>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</si>
  <si>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</si>
  <si>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</si>
  <si>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</si>
  <si>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</si>
  <si>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</si>
  <si>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</si>
  <si>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</si>
  <si>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</si>
  <si>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</si>
  <si>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</si>
  <si>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</si>
  <si>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</si>
  <si>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</si>
  <si>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</si>
  <si>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</si>
  <si>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</si>
  <si>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</si>
  <si>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</si>
  <si>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</si>
  <si>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</si>
  <si>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</si>
  <si>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</si>
  <si>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</si>
  <si>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</si>
  <si>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</si>
  <si>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</si>
  <si>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</si>
  <si>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</si>
  <si>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</si>
  <si>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</si>
  <si>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</si>
  <si>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</si>
  <si>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</si>
  <si>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</si>
  <si>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</si>
  <si>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</si>
  <si>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</si>
  <si>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</si>
  <si>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</si>
  <si>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</si>
  <si>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</si>
  <si>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</si>
  <si>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</si>
  <si>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</si>
  <si>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</si>
  <si>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</si>
  <si>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</si>
  <si>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</si>
  <si>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</si>
  <si>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</si>
  <si>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</si>
  <si>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</si>
  <si>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</si>
  <si>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</si>
  <si>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</si>
  <si>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</si>
  <si>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</si>
  <si>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</si>
  <si>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</si>
  <si>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</si>
  <si>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</si>
  <si>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</si>
  <si>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</si>
  <si>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</si>
  <si>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</si>
  <si>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</si>
  <si>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</si>
  <si>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</si>
  <si>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</si>
  <si>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</si>
  <si>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</si>
  <si>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</si>
  <si>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</si>
  <si>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</si>
  <si>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</si>
  <si>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</si>
  <si>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</si>
  <si>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</si>
  <si>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</si>
  <si>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</si>
  <si>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</si>
  <si>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</si>
  <si>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</si>
  <si>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</si>
  <si>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</si>
  <si>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</si>
  <si>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</si>
  <si>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</si>
  <si>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</si>
  <si>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</si>
  <si>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</si>
  <si>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</si>
  <si>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</si>
  <si>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</si>
  <si>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</si>
  <si>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</si>
  <si>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</si>
  <si>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</si>
  <si>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</si>
  <si>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</si>
  <si>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</si>
  <si>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</si>
  <si>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</si>
  <si>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</si>
  <si>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</si>
  <si>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</si>
  <si>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</si>
  <si>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</si>
  <si>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</si>
  <si>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</si>
  <si>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</si>
  <si>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</si>
  <si>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</si>
  <si>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</si>
  <si>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</si>
  <si>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</si>
  <si>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</si>
  <si>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</si>
  <si>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</si>
  <si>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</si>
  <si>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</si>
  <si>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</si>
  <si>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</si>
  <si>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</si>
  <si>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</si>
  <si>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</si>
  <si>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</si>
  <si>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</si>
  <si>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</si>
  <si>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</si>
  <si>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</si>
  <si>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</si>
  <si>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</si>
  <si>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</si>
  <si>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</si>
  <si>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</si>
  <si>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</si>
  <si>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</si>
  <si>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</si>
  <si>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</si>
  <si>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</si>
  <si>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</si>
  <si>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</si>
  <si>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</si>
  <si>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</si>
  <si>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</si>
  <si>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</si>
  <si>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</si>
  <si>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</si>
  <si>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</si>
  <si>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</si>
  <si>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</si>
  <si>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</si>
  <si>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</si>
  <si>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</si>
  <si>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</si>
  <si>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</si>
  <si>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</si>
  <si>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</si>
  <si>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</si>
  <si>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</si>
  <si>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</si>
  <si>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</si>
  <si>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</si>
  <si>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</si>
  <si>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</si>
  <si>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</si>
  <si>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</si>
  <si>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</si>
  <si>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</si>
  <si>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</si>
  <si>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</si>
  <si>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</si>
  <si>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</si>
  <si>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</si>
  <si>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</si>
  <si>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</si>
  <si>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</si>
  <si>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</si>
  <si>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</si>
  <si>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</si>
  <si>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</si>
  <si>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</si>
  <si>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</si>
  <si>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</si>
  <si>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</si>
  <si>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</si>
  <si>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</si>
  <si>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</si>
  <si>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</si>
  <si>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</si>
  <si>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</si>
  <si>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</si>
  <si>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</si>
  <si>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</si>
  <si>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</si>
  <si>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</si>
  <si>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</si>
  <si>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</si>
  <si>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</si>
  <si>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</si>
  <si>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</si>
  <si>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</si>
  <si>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</si>
  <si>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</si>
  <si>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</si>
  <si>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</si>
  <si>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</si>
  <si>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</si>
  <si>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</si>
  <si>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</si>
  <si>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</si>
  <si>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</si>
  <si>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</si>
  <si>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</si>
  <si>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</si>
  <si>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</si>
  <si>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</si>
  <si>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</si>
  <si>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</si>
  <si>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</si>
  <si>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</si>
  <si>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</si>
  <si>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</si>
  <si>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</si>
  <si>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</si>
  <si>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</si>
  <si>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</si>
  <si>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</si>
  <si>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</si>
  <si>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</si>
  <si>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</si>
  <si>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</si>
  <si>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</si>
  <si>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</si>
  <si>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</si>
  <si>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</si>
  <si>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</si>
  <si>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</si>
  <si>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</si>
  <si>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</si>
  <si>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</si>
  <si>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</si>
  <si>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</si>
  <si>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</si>
  <si>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</si>
  <si>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</si>
  <si>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</si>
  <si>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</si>
  <si>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</si>
  <si>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</si>
  <si>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</si>
  <si>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</si>
  <si>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</si>
  <si>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</si>
  <si>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</si>
  <si>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</si>
  <si>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</si>
  <si>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</si>
  <si>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</si>
  <si>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</si>
  <si>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</si>
  <si>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</si>
  <si>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</si>
  <si>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</si>
  <si>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</si>
  <si>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</si>
  <si>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</si>
  <si>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</si>
  <si>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</si>
  <si>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</si>
  <si>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</si>
  <si>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</si>
  <si>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</si>
  <si>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</si>
  <si>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</si>
  <si>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</si>
  <si>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</si>
  <si>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</si>
  <si>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</si>
  <si>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</si>
  <si>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</si>
  <si>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</si>
  <si>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</si>
  <si>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</si>
  <si>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</si>
  <si>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</si>
  <si>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</si>
  <si>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</si>
  <si>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</si>
  <si>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</si>
  <si>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</si>
  <si>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</si>
  <si>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</si>
  <si>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</si>
  <si>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</si>
  <si>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</si>
  <si>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</si>
  <si>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</si>
  <si>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</si>
  <si>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</si>
  <si>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</si>
  <si>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</si>
  <si>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</si>
  <si>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</si>
  <si>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</si>
  <si>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</si>
  <si>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</si>
  <si>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</si>
  <si>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</si>
  <si>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</si>
  <si>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</si>
  <si>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</si>
  <si>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</si>
  <si>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</si>
  <si>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</si>
  <si>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</si>
  <si>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</si>
  <si>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</si>
  <si>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</si>
  <si>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</si>
  <si>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</si>
  <si>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</si>
  <si>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</si>
  <si>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</si>
  <si>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</si>
  <si>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</si>
  <si>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</si>
  <si>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</si>
  <si>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</si>
  <si>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</si>
  <si>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</si>
  <si>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</si>
  <si>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</si>
  <si>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</si>
  <si>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</si>
  <si>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</si>
  <si>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</si>
  <si>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</si>
  <si>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</si>
  <si>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</si>
  <si>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</si>
  <si>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</si>
  <si>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</si>
  <si>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</si>
  <si>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</si>
  <si>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</si>
  <si>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</si>
  <si>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</si>
  <si>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</si>
  <si>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</si>
  <si>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</si>
  <si>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</si>
  <si>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</si>
  <si>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</si>
  <si>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</si>
  <si>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</si>
  <si>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</si>
  <si>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</si>
  <si>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</si>
  <si>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</si>
  <si>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</si>
  <si>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</si>
  <si>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</si>
  <si>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</si>
  <si>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</si>
  <si>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</si>
  <si>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</si>
  <si>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</si>
  <si>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</si>
  <si>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</si>
  <si>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</si>
  <si>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</si>
  <si>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</si>
  <si>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</si>
  <si>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</si>
  <si>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</si>
  <si>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</si>
  <si>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</si>
  <si>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</si>
  <si>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</si>
  <si>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</si>
  <si>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</si>
  <si>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</si>
  <si>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</si>
  <si>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</si>
  <si>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</si>
  <si>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</si>
  <si>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</si>
  <si>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</si>
  <si>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</si>
  <si>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</si>
  <si>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</si>
  <si>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</si>
  <si>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</si>
  <si>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</si>
  <si>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</si>
  <si>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</si>
  <si>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</si>
  <si>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</si>
  <si>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</si>
  <si>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</si>
  <si>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</si>
  <si>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</si>
  <si>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</si>
  <si>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</si>
  <si>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</si>
  <si>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</si>
  <si>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</si>
  <si>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</si>
  <si>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</si>
  <si>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</si>
  <si>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</si>
  <si>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</si>
  <si>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</si>
  <si>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</si>
  <si>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</si>
  <si>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</si>
  <si>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</si>
  <si>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</si>
  <si>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</si>
  <si>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</si>
  <si>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</si>
  <si>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</si>
  <si>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</si>
  <si>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</si>
  <si>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</si>
  <si>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</si>
  <si>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</si>
  <si>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</si>
  <si>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</si>
  <si>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</si>
  <si>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</si>
  <si>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</si>
  <si>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</si>
  <si>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</si>
  <si>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</si>
  <si>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</si>
  <si>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</si>
  <si>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</si>
  <si>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</si>
  <si>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</si>
  <si>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</si>
  <si>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</si>
  <si>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</si>
  <si>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</si>
  <si>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</si>
  <si>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</si>
  <si>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</si>
  <si>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</si>
  <si>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</si>
  <si>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</si>
  <si>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</si>
  <si>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</si>
  <si>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</si>
  <si>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</si>
  <si>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</si>
  <si>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</si>
  <si>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</si>
  <si>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</si>
  <si>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</si>
  <si>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</si>
  <si>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</si>
  <si>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</si>
  <si>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</si>
  <si>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</si>
  <si>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</si>
  <si>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</si>
  <si>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</si>
  <si>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</si>
  <si>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</si>
  <si>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</si>
  <si>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</si>
  <si>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</si>
  <si>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</si>
  <si>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</si>
  <si>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</si>
  <si>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</si>
  <si>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</si>
  <si>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</si>
  <si>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</si>
  <si>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</si>
  <si>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</si>
  <si>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</si>
  <si>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</si>
  <si>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</si>
  <si>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</si>
  <si>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</si>
  <si>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</si>
  <si>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</si>
  <si>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</si>
  <si>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</si>
  <si>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</si>
  <si>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</si>
  <si>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</si>
  <si>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</si>
  <si>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</si>
  <si>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</si>
  <si>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</si>
  <si>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</si>
  <si>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</si>
  <si>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</si>
  <si>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</si>
  <si>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</si>
  <si>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</si>
  <si>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</si>
  <si>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</si>
  <si>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</si>
  <si>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</si>
  <si>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</si>
  <si>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</si>
  <si>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</si>
  <si>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</si>
  <si>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</si>
  <si>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</si>
  <si>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</si>
  <si>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</si>
  <si>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</si>
  <si>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</si>
  <si>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</si>
  <si>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</si>
  <si>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</si>
  <si>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</si>
  <si>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</si>
  <si>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</si>
  <si>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</si>
  <si>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</si>
  <si>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</si>
  <si>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</si>
  <si>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</si>
  <si>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</si>
  <si>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</si>
  <si>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</si>
  <si>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</si>
  <si>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</si>
  <si>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</si>
  <si>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</si>
  <si>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</si>
  <si>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</si>
  <si>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</si>
  <si>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</si>
  <si>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</si>
  <si>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</si>
  <si>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</si>
  <si>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</si>
  <si>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</si>
  <si>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</si>
  <si>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</si>
  <si>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</si>
  <si>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</si>
  <si>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</si>
  <si>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</si>
  <si>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</si>
  <si>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</si>
  <si>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</si>
  <si>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</si>
  <si>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</si>
  <si>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</si>
  <si>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</si>
  <si>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</si>
  <si>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</si>
  <si>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</si>
  <si>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</si>
  <si>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</si>
  <si>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</si>
  <si>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</si>
  <si>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</si>
  <si>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</si>
  <si>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</si>
  <si>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</si>
  <si>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</si>
  <si>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</si>
  <si>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</si>
  <si>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</si>
  <si>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</si>
  <si>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</si>
  <si>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</si>
  <si>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</si>
  <si>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</si>
  <si>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</si>
  <si>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</si>
  <si>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</si>
  <si>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</si>
  <si>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</si>
  <si>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</si>
  <si>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</si>
  <si>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</si>
  <si>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</si>
  <si>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</si>
  <si>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</si>
  <si>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</si>
  <si>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</si>
  <si>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</si>
  <si>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</si>
  <si>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</si>
  <si>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</si>
  <si>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</si>
  <si>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</si>
  <si>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</si>
  <si>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</si>
  <si>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</si>
  <si>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</si>
  <si>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</si>
  <si>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</si>
  <si>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</si>
  <si>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</si>
  <si>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</si>
  <si>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</si>
  <si>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</si>
  <si>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</si>
  <si>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</si>
  <si>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</si>
  <si>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</si>
  <si>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</si>
  <si>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</si>
  <si>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</si>
  <si>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</si>
  <si>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</si>
  <si>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</si>
  <si>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</si>
  <si>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</si>
  <si>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</si>
  <si>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</si>
  <si>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</si>
  <si>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</si>
  <si>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</si>
  <si>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</si>
  <si>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</si>
  <si>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</si>
  <si>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</si>
  <si>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</si>
  <si>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</si>
  <si>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</si>
  <si>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</si>
  <si>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</si>
  <si>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</si>
  <si>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</si>
  <si>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</si>
  <si>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</si>
  <si>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</si>
  <si>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</si>
  <si>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</si>
  <si>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</si>
  <si>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</si>
  <si>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</si>
  <si>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</si>
  <si>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</si>
  <si>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</si>
  <si>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</si>
  <si>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</si>
  <si>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</si>
  <si>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</si>
  <si>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</si>
  <si>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</si>
  <si>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</si>
  <si>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</si>
  <si>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</si>
  <si>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</si>
  <si>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</si>
  <si>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</si>
  <si>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</si>
  <si>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</si>
  <si>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</si>
  <si>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</si>
  <si>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</si>
  <si>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</si>
  <si>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</si>
  <si>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</si>
  <si>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</si>
  <si>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</si>
  <si>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</si>
  <si>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</si>
  <si>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</si>
  <si>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</si>
  <si>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</si>
  <si>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</si>
  <si>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</si>
  <si>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</si>
  <si>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</si>
  <si>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</si>
  <si>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</si>
  <si>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</si>
  <si>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</si>
  <si>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</si>
  <si>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</si>
  <si>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</si>
  <si>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</si>
  <si>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</si>
  <si>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</si>
  <si>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</si>
  <si>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</si>
  <si>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</si>
  <si>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</si>
  <si>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</si>
  <si>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</si>
  <si>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</si>
  <si>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</si>
  <si>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</si>
  <si>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</si>
  <si>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</si>
  <si>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</si>
  <si>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</si>
  <si>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</si>
  <si>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</si>
  <si>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</si>
  <si>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</si>
  <si>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</si>
  <si>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</si>
  <si>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</si>
  <si>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</si>
  <si>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</si>
  <si>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</si>
  <si>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</si>
  <si>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</si>
  <si>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</si>
  <si>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</si>
  <si>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</si>
  <si>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</si>
  <si>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</si>
  <si>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</si>
  <si>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</si>
  <si>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</si>
  <si>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</si>
  <si>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</si>
  <si>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</si>
  <si>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</si>
  <si>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</si>
  <si>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</si>
  <si>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</si>
  <si>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</si>
  <si>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</si>
  <si>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</si>
  <si>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</si>
  <si>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</si>
  <si>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</si>
  <si>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</si>
  <si>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</si>
  <si>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</si>
  <si>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</si>
  <si>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</si>
  <si>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</si>
  <si>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</si>
  <si>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</si>
  <si>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</si>
  <si>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</si>
  <si>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</si>
  <si>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</si>
  <si>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</si>
  <si>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</si>
  <si>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</si>
  <si>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</si>
  <si>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</si>
  <si>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</si>
  <si>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</si>
  <si>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</si>
  <si>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</si>
  <si>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</si>
  <si>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</si>
  <si>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</si>
  <si>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</si>
  <si>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</si>
  <si>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</si>
  <si>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</si>
  <si>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</si>
  <si>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</si>
  <si>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</si>
  <si>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</si>
  <si>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</si>
  <si>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</si>
  <si>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</si>
  <si>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</si>
  <si>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</si>
  <si>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</si>
  <si>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</si>
  <si>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</si>
  <si>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</si>
  <si>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</si>
  <si>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</si>
  <si>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</si>
  <si>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</si>
  <si>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</si>
  <si>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</si>
  <si>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</si>
  <si>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</si>
  <si>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</si>
  <si>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</si>
  <si>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</si>
  <si>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</si>
  <si>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</si>
  <si>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</si>
  <si>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</si>
  <si>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</si>
  <si>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</si>
  <si>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</si>
  <si>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</si>
  <si>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</si>
  <si>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</si>
  <si>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</si>
  <si>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</si>
  <si>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</si>
  <si>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</si>
  <si>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</si>
  <si>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</si>
  <si>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</si>
  <si>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</si>
  <si>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</si>
  <si>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</si>
  <si>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</si>
  <si>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</si>
  <si>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</si>
  <si>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</si>
  <si>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</si>
  <si>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</si>
  <si>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</si>
  <si>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</si>
  <si>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</si>
  <si>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</si>
  <si>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</si>
  <si>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</si>
  <si>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</si>
  <si>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</si>
  <si>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</si>
  <si>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</si>
  <si>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</si>
  <si>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</si>
  <si>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</si>
  <si>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</si>
  <si>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</si>
  <si>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</si>
  <si>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</si>
  <si>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</si>
  <si>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</si>
  <si>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</si>
  <si>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</si>
  <si>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</si>
  <si>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</si>
  <si>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</si>
  <si>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</si>
  <si>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</si>
  <si>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</si>
  <si>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</si>
  <si>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</si>
  <si>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</si>
  <si>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</si>
  <si>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</si>
  <si>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</si>
  <si>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</si>
  <si>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</si>
  <si>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</si>
  <si>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</si>
  <si>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</si>
  <si>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</si>
  <si>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</si>
  <si>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</si>
  <si>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</si>
  <si>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</si>
  <si>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</si>
  <si>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</si>
  <si>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</si>
  <si>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</si>
  <si>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</si>
  <si>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</si>
  <si>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</si>
  <si>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</si>
  <si>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</si>
  <si>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</si>
  <si>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</si>
  <si>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</si>
  <si>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</si>
  <si>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</si>
  <si>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</si>
  <si>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</si>
  <si>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</si>
  <si>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</si>
  <si>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</si>
  <si>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</si>
  <si>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</si>
  <si>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</si>
  <si>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</si>
  <si>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</si>
  <si>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</si>
  <si>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</si>
  <si>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</si>
  <si>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</si>
  <si>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</si>
  <si>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</si>
  <si>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</si>
  <si>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</si>
  <si>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</si>
  <si>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</si>
  <si>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</si>
  <si>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</si>
  <si>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</si>
  <si>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</si>
  <si>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</si>
  <si>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</si>
  <si>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</si>
  <si>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</si>
  <si>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</si>
  <si>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</si>
  <si>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</si>
  <si>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</si>
  <si>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</si>
  <si>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</si>
  <si>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</si>
  <si>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</si>
  <si>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</si>
  <si>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</si>
  <si>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</si>
  <si>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</si>
  <si>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</si>
  <si>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</si>
  <si>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</si>
  <si>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</si>
  <si>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</si>
  <si>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</si>
  <si>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</si>
  <si>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</si>
  <si>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</si>
  <si>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</si>
  <si>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</si>
  <si>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</si>
  <si>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</si>
  <si>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</si>
  <si>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</si>
  <si>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</si>
  <si>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</si>
  <si>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</si>
  <si>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</si>
  <si>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</si>
  <si>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</si>
  <si>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</si>
  <si>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</si>
  <si>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</si>
  <si>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</si>
  <si>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</si>
  <si>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</si>
  <si>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</si>
  <si>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</si>
  <si>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</si>
  <si>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</si>
  <si>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</si>
  <si>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</si>
  <si>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</si>
  <si>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</si>
  <si>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</si>
  <si>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</si>
  <si>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</si>
  <si>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</si>
  <si>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</si>
  <si>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</si>
  <si>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</si>
  <si>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</si>
  <si>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</si>
  <si>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</si>
  <si>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</si>
  <si>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</si>
  <si>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</si>
  <si>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</si>
  <si>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</si>
  <si>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</si>
  <si>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</si>
  <si>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</si>
  <si>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</si>
  <si>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</si>
  <si>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</si>
  <si>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</si>
  <si>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</si>
  <si>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</si>
  <si>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</si>
  <si>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</si>
  <si>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</si>
  <si>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</si>
  <si>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</si>
  <si>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</si>
  <si>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</si>
  <si>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</si>
  <si>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</si>
  <si>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</si>
  <si>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</si>
  <si>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</si>
  <si>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</si>
  <si>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</si>
  <si>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</si>
  <si>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</si>
  <si>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</si>
  <si>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</si>
  <si>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</si>
  <si>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</si>
  <si>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</si>
  <si>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</si>
  <si>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</si>
  <si>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</si>
  <si>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</si>
  <si>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</si>
  <si>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</si>
  <si>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</si>
  <si>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</si>
  <si>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</si>
  <si>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</si>
  <si>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</si>
  <si>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</si>
  <si>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</si>
  <si>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</si>
  <si>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</si>
  <si>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</si>
  <si>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</si>
  <si>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</si>
  <si>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</si>
  <si>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</si>
  <si>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</si>
  <si>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</si>
  <si>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</si>
  <si>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</si>
  <si>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</si>
  <si>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</si>
  <si>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</si>
  <si>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</si>
  <si>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</si>
  <si>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</si>
  <si>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</si>
  <si>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</si>
  <si>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</si>
  <si>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</si>
  <si>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</si>
  <si>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</si>
  <si>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</si>
  <si>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</si>
  <si>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</si>
  <si>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</si>
  <si>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</si>
  <si>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</si>
  <si>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</si>
  <si>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</si>
  <si>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</si>
  <si>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</si>
  <si>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</si>
  <si>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</si>
  <si>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</si>
  <si>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</si>
  <si>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</si>
  <si>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</si>
  <si>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</si>
  <si>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</si>
  <si>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</si>
  <si>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</si>
  <si>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</si>
  <si>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</si>
  <si>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</si>
  <si>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</si>
  <si>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</si>
  <si>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</si>
  <si>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</si>
  <si>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</si>
  <si>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</si>
  <si>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</si>
  <si>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</si>
  <si>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</si>
  <si>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</si>
  <si>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</si>
  <si>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</si>
  <si>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</si>
  <si>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</si>
  <si>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</si>
  <si>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</si>
  <si>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</si>
  <si>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</si>
  <si>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</si>
  <si>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</si>
  <si>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</si>
  <si>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</si>
  <si>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</si>
  <si>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</si>
  <si>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</si>
  <si>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</si>
  <si>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</si>
  <si>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</si>
  <si>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</si>
  <si>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</si>
  <si>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</si>
  <si>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</si>
  <si>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</si>
  <si>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</si>
  <si>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</si>
  <si>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</si>
  <si>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</si>
  <si>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</si>
  <si>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</si>
  <si>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</si>
  <si>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</si>
  <si>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</si>
  <si>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</si>
  <si>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</si>
  <si>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</si>
  <si>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</si>
  <si>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</si>
  <si>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</si>
  <si>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</si>
  <si>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</si>
  <si>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</si>
  <si>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</si>
  <si>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</si>
  <si>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</si>
  <si>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</si>
  <si>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</si>
  <si>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</si>
  <si>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</si>
  <si>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</si>
  <si>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</si>
  <si>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</si>
  <si>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</si>
  <si>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</si>
  <si>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</si>
  <si>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</si>
  <si>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</si>
  <si>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</si>
  <si>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</si>
  <si>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</si>
  <si>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</si>
  <si>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</si>
  <si>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</si>
  <si>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</si>
  <si>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</si>
  <si>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</si>
  <si>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</si>
  <si>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</si>
  <si>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</si>
  <si>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</si>
  <si>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</si>
  <si>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</si>
  <si>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</si>
  <si>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</si>
  <si>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</si>
  <si>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</si>
  <si>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</si>
  <si>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</si>
  <si>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</si>
  <si>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</si>
  <si>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</si>
  <si>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</si>
  <si>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</si>
  <si>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</si>
  <si>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</si>
  <si>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</si>
  <si>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</si>
  <si>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</si>
  <si>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</si>
  <si>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</si>
  <si>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</si>
  <si>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</si>
  <si>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</si>
  <si>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</si>
  <si>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</si>
  <si>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</si>
  <si>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</si>
  <si>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</si>
  <si>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</si>
  <si>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</si>
  <si>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</si>
  <si>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</si>
  <si>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</si>
  <si>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</si>
  <si>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</si>
  <si>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</si>
  <si>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</si>
  <si>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</si>
  <si>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</si>
  <si>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</si>
  <si>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</si>
  <si>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</si>
  <si>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</si>
  <si>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</si>
  <si>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</si>
  <si>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</si>
  <si>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</si>
  <si>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</si>
  <si>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</si>
  <si>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</si>
  <si>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</si>
  <si>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</si>
  <si>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</si>
  <si>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</si>
  <si>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</si>
  <si>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</si>
  <si>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</si>
  <si>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</si>
  <si>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</si>
  <si>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</si>
  <si>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</si>
  <si>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</si>
  <si>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</si>
  <si>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</si>
  <si>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</si>
  <si>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</si>
  <si>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</si>
  <si>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</si>
  <si>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</si>
  <si>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</si>
  <si>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</si>
  <si>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</si>
  <si>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</si>
  <si>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</si>
  <si>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</si>
  <si>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</si>
  <si>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</si>
  <si>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</si>
  <si>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</si>
  <si>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</si>
  <si>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</si>
  <si>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</si>
  <si>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</si>
  <si>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</si>
  <si>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</si>
  <si>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</si>
  <si>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</si>
  <si>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</si>
  <si>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</si>
  <si>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</si>
  <si>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</si>
  <si>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</si>
  <si>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</si>
  <si>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</si>
  <si>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</si>
  <si>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</si>
  <si>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</si>
  <si>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</si>
  <si>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</si>
  <si>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</si>
  <si>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</si>
  <si>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</si>
  <si>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</si>
  <si>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</si>
  <si>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</si>
  <si>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</si>
  <si>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</si>
  <si>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</si>
  <si>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</si>
  <si>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</si>
  <si>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</si>
  <si>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</si>
  <si>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</si>
  <si>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</si>
  <si>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</si>
  <si>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</si>
  <si>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</si>
  <si>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</si>
  <si>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</si>
  <si>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</si>
  <si>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</si>
  <si>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</si>
  <si>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</si>
  <si>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</si>
  <si>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</si>
  <si>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</si>
  <si>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</si>
  <si>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</si>
  <si>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</si>
  <si>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</si>
  <si>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</si>
  <si>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</si>
  <si>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</si>
  <si>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</si>
  <si>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</si>
  <si>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</si>
  <si>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</si>
  <si>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</si>
  <si>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</si>
  <si>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</si>
  <si>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</si>
  <si>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</si>
  <si>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</si>
  <si>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</si>
  <si>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</si>
  <si>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</si>
  <si>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</si>
  <si>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</si>
  <si>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</si>
  <si>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</si>
  <si>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</si>
  <si>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</si>
  <si>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</si>
  <si>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</si>
  <si>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</si>
  <si>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</si>
  <si>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</si>
  <si>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</si>
  <si>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</si>
  <si>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</si>
  <si>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</si>
  <si>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</si>
  <si>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</si>
  <si>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</si>
  <si>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</si>
  <si>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</si>
  <si>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</si>
  <si>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</si>
  <si>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</si>
  <si>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</si>
  <si>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</si>
  <si>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</si>
  <si>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</si>
  <si>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</si>
  <si>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</si>
  <si>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</si>
  <si>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</si>
  <si>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</si>
  <si>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</si>
  <si>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</si>
  <si>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</si>
  <si>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</si>
  <si>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</si>
  <si>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</si>
  <si>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</si>
  <si>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</si>
  <si>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</si>
  <si>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</si>
  <si>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</si>
  <si>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</si>
  <si>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</si>
  <si>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</si>
  <si>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</si>
  <si>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</si>
  <si>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</si>
  <si>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</si>
  <si>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</si>
  <si>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</si>
  <si>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</si>
  <si>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</si>
  <si>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</si>
  <si>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</si>
  <si>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</si>
  <si>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</si>
  <si>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</si>
  <si>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</si>
  <si>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</si>
  <si>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</si>
  <si>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</si>
  <si>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</si>
  <si>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</si>
  <si>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</si>
  <si>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</si>
  <si>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</si>
  <si>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</si>
  <si>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</si>
  <si>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</si>
  <si>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</si>
  <si>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</si>
  <si>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</si>
  <si>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</si>
  <si>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</si>
  <si>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</si>
  <si>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</si>
  <si>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</si>
  <si>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</si>
  <si>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</si>
  <si>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</si>
  <si>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</si>
  <si>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</si>
  <si>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</si>
  <si>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</si>
  <si>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</si>
  <si>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</si>
  <si>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</si>
  <si>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</si>
  <si>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</si>
  <si>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</si>
  <si>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</si>
  <si>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</si>
  <si>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</si>
  <si>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</si>
  <si>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</si>
  <si>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</si>
  <si>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</si>
  <si>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</si>
  <si>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</si>
  <si>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</si>
  <si>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</si>
  <si>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</si>
  <si>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</si>
  <si>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</si>
  <si>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</si>
  <si>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</si>
  <si>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</si>
  <si>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</si>
  <si>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</si>
  <si>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</si>
  <si>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</si>
  <si>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</si>
  <si>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</si>
  <si>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</si>
  <si>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</si>
  <si>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</si>
  <si>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</si>
  <si>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</si>
  <si>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</si>
  <si>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</si>
  <si>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</si>
  <si>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</si>
  <si>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</si>
  <si>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</si>
  <si>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</si>
  <si>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</si>
  <si>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</si>
  <si>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</si>
  <si>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</si>
  <si>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</si>
  <si>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</si>
  <si>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</si>
  <si>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</si>
  <si>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</si>
  <si>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</si>
  <si>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</si>
  <si>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</si>
  <si>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</si>
  <si>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</si>
  <si>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</si>
  <si>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</si>
  <si>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</si>
  <si>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</si>
  <si>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</si>
  <si>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</si>
  <si>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</si>
  <si>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</si>
  <si>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</si>
  <si>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</si>
  <si>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</si>
  <si>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</si>
  <si>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</si>
  <si>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</si>
  <si>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</si>
  <si>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</si>
  <si>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</si>
  <si>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</si>
  <si>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</si>
  <si>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</si>
  <si>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</si>
  <si>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</si>
  <si>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</si>
  <si>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</si>
  <si>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</si>
  <si>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</si>
  <si>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</si>
  <si>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</si>
  <si>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</si>
  <si>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</si>
  <si>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</si>
  <si>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</si>
  <si>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</si>
  <si>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</si>
  <si>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</si>
  <si>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</si>
  <si>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</si>
  <si>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</si>
  <si>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</si>
  <si>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</si>
  <si>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</si>
  <si>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</si>
  <si>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</si>
  <si>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</si>
  <si>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</si>
  <si>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</si>
  <si>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</si>
  <si>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</si>
  <si>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</si>
  <si>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</si>
  <si>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</si>
  <si>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</si>
  <si>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</si>
  <si>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</si>
  <si>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</si>
  <si>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</si>
  <si>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</si>
  <si>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</si>
  <si>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</si>
  <si>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</si>
  <si>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</si>
  <si>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</si>
  <si>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</si>
  <si>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</si>
  <si>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</si>
  <si>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</si>
  <si>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</si>
  <si>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</si>
  <si>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</si>
  <si>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</si>
  <si>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</si>
  <si>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</si>
  <si>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</si>
  <si>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</si>
  <si>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</si>
  <si>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</si>
  <si>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</si>
  <si>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</si>
  <si>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</si>
  <si>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</si>
  <si>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</si>
  <si>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</si>
  <si>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</si>
  <si>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</si>
  <si>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</si>
  <si>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</si>
  <si>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</si>
  <si>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</si>
  <si>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</si>
  <si>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</si>
  <si>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</si>
  <si>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</si>
  <si>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</si>
  <si>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</si>
  <si>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</si>
  <si>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</si>
  <si>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</si>
  <si>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</si>
  <si>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</si>
  <si>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</si>
  <si>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</si>
  <si>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</si>
  <si>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</si>
  <si>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</si>
  <si>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</si>
  <si>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</si>
  <si>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</si>
  <si>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</si>
  <si>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</si>
  <si>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</si>
  <si>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</si>
  <si>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</si>
  <si>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</si>
  <si>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</si>
  <si>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</si>
  <si>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</si>
  <si>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</si>
  <si>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</si>
  <si>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</si>
  <si>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</si>
  <si>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</si>
  <si>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</si>
  <si>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</si>
  <si>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</si>
  <si>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</si>
  <si>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</si>
  <si>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</si>
  <si>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</si>
  <si>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</si>
  <si>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</si>
  <si>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</si>
  <si>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</si>
  <si>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</si>
  <si>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</si>
  <si>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</si>
  <si>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</si>
  <si>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</si>
  <si>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</si>
  <si>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</si>
  <si>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</si>
  <si>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</si>
  <si>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</si>
  <si>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</si>
  <si>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</si>
  <si>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</si>
  <si>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</si>
  <si>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</si>
  <si>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</si>
  <si>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</si>
  <si>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</si>
  <si>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</si>
  <si>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</si>
  <si>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</si>
  <si>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</si>
  <si>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</si>
  <si>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</si>
  <si>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</si>
  <si>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</si>
  <si>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</si>
  <si>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</si>
  <si>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</si>
  <si>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</si>
  <si>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</si>
  <si>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</si>
  <si>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</si>
  <si>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</si>
  <si>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</si>
  <si>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</si>
  <si>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</si>
  <si>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</si>
  <si>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</si>
  <si>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</si>
  <si>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</si>
  <si>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</si>
  <si>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</si>
  <si>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</si>
  <si>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</si>
  <si>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</si>
  <si>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</si>
  <si>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</si>
  <si>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</si>
  <si>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</si>
  <si>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</si>
  <si>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</si>
  <si>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</si>
  <si>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</si>
  <si>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</si>
  <si>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</si>
  <si>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</si>
  <si>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</si>
  <si>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</si>
  <si>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</si>
  <si>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</si>
  <si>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</si>
  <si>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</si>
  <si>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</si>
  <si>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</si>
  <si>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</si>
  <si>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</si>
  <si>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</si>
  <si>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</si>
  <si>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</si>
  <si>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</si>
  <si>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</si>
  <si>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</si>
  <si>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</si>
  <si>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</si>
  <si>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</si>
  <si>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</si>
  <si>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</si>
  <si>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</si>
  <si>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</si>
  <si>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</si>
  <si>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</si>
  <si>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</si>
  <si>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</si>
  <si>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</si>
  <si>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</si>
  <si>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</si>
  <si>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</si>
  <si>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</si>
  <si>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</si>
  <si>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</si>
  <si>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</si>
  <si>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</si>
  <si>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</si>
  <si>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</si>
  <si>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</si>
  <si>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</si>
  <si>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</si>
  <si>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</si>
  <si>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</si>
  <si>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</si>
  <si>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</si>
  <si>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</si>
  <si>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</si>
  <si>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</si>
  <si>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</si>
  <si>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</si>
  <si>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</si>
  <si>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</si>
  <si>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</si>
  <si>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</si>
  <si>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</si>
  <si>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</si>
  <si>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</si>
  <si>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</si>
  <si>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</si>
  <si>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</si>
  <si>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</si>
  <si>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</si>
  <si>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</si>
  <si>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</si>
  <si>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</si>
  <si>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</si>
  <si>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</si>
  <si>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</si>
  <si>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</si>
  <si>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</si>
  <si>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</si>
  <si>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</si>
  <si>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</si>
  <si>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</si>
  <si>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</si>
  <si>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</si>
  <si>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</si>
  <si>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</si>
  <si>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</si>
  <si>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</si>
  <si>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</si>
  <si>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</si>
  <si>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</si>
  <si>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</si>
  <si>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</si>
  <si>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</si>
  <si>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</si>
  <si>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</si>
  <si>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</si>
  <si>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</si>
  <si>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</si>
  <si>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</si>
  <si>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</si>
  <si>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</si>
  <si>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</si>
  <si>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</si>
  <si>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</si>
  <si>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</si>
  <si>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</si>
  <si>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</si>
  <si>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</si>
  <si>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</si>
  <si>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</si>
  <si>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</si>
  <si>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</si>
  <si>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</si>
  <si>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</si>
  <si>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</si>
  <si>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</si>
  <si>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</si>
  <si>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</si>
  <si>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</si>
  <si>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</si>
  <si>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</si>
  <si>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</si>
  <si>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</si>
  <si>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</si>
  <si>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</si>
  <si>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</si>
  <si>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</si>
  <si>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</si>
  <si>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</si>
  <si>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</si>
  <si>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</si>
  <si>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</si>
  <si>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</si>
  <si>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</si>
  <si>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</si>
  <si>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</si>
  <si>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</si>
  <si>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</si>
  <si>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</si>
  <si>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</si>
  <si>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</si>
  <si>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</si>
  <si>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</si>
  <si>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</si>
  <si>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</si>
  <si>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</si>
  <si>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</si>
  <si>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</si>
  <si>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</si>
  <si>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</si>
  <si>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</si>
  <si>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</si>
  <si>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</si>
  <si>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</si>
  <si>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</si>
  <si>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</si>
  <si>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</si>
  <si>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</si>
  <si>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</si>
  <si>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</si>
  <si>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</si>
  <si>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</si>
  <si>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</si>
  <si>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</si>
  <si>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</si>
  <si>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</si>
  <si>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</si>
  <si>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</si>
  <si>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</si>
  <si>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</si>
  <si>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</si>
  <si>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</si>
  <si>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</si>
  <si>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</si>
  <si>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</si>
  <si>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</si>
  <si>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</si>
  <si>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</si>
  <si>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</si>
  <si>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</si>
  <si>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</si>
  <si>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</si>
  <si>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</si>
  <si>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</si>
  <si>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</si>
  <si>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</si>
  <si>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</si>
  <si>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</si>
  <si>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</si>
  <si>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</si>
  <si>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</si>
  <si>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</si>
  <si>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</si>
  <si>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</si>
  <si>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</si>
  <si>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</si>
  <si>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</si>
  <si>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</si>
  <si>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</si>
  <si>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</si>
  <si>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</si>
  <si>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</si>
  <si>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</si>
  <si>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</si>
  <si>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</si>
  <si>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</si>
  <si>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</si>
  <si>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</si>
  <si>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</si>
  <si>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</si>
  <si>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</si>
  <si>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</si>
  <si>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</si>
  <si>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</si>
  <si>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</si>
  <si>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</si>
  <si>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</si>
  <si>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</si>
  <si>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</si>
  <si>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</si>
  <si>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</si>
  <si>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</si>
  <si>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</si>
  <si>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</si>
  <si>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</si>
  <si>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</si>
  <si>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</si>
  <si>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</si>
  <si>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</si>
  <si>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</si>
  <si>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</si>
  <si>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</si>
  <si>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</si>
  <si>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</si>
  <si>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</si>
  <si>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</si>
  <si>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</si>
  <si>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</si>
  <si>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</si>
  <si>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</si>
  <si>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</si>
  <si>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</si>
  <si>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</si>
  <si>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</si>
  <si>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</si>
  <si>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</si>
  <si>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</si>
  <si>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</si>
  <si>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</si>
  <si>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</si>
  <si>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</si>
  <si>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</si>
  <si>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</si>
  <si>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</si>
  <si>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</si>
  <si>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</si>
  <si>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</si>
  <si>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</si>
  <si>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</si>
  <si>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</si>
  <si>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</si>
  <si>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</si>
  <si>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</si>
  <si>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</si>
  <si>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</si>
  <si>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</si>
  <si>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</si>
  <si>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</si>
  <si>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</si>
  <si>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</si>
  <si>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</si>
  <si>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</si>
  <si>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</si>
  <si>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</si>
  <si>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</si>
  <si>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</si>
  <si>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</si>
  <si>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</si>
  <si>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</si>
  <si>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</si>
  <si>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</si>
  <si>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</si>
  <si>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</si>
  <si>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</si>
  <si>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</si>
  <si>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</si>
  <si>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</si>
  <si>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</si>
  <si>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</si>
  <si>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</si>
  <si>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</si>
  <si>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</si>
  <si>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</si>
  <si>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</si>
  <si>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</si>
  <si>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</si>
  <si>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</si>
  <si>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</si>
  <si>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</si>
  <si>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</si>
  <si>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</si>
  <si>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</si>
  <si>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</si>
  <si>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</si>
  <si>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</si>
  <si>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</si>
  <si>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</si>
  <si>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</si>
  <si>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</si>
  <si>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</si>
  <si>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</si>
  <si>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</si>
  <si>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</si>
  <si>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</si>
  <si>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</si>
  <si>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</si>
  <si>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</si>
  <si>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</si>
  <si>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</si>
  <si>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</si>
  <si>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</si>
  <si>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</si>
  <si>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</si>
  <si>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</si>
  <si>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</si>
  <si>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</si>
  <si>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</si>
  <si>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</si>
  <si>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</si>
  <si>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</si>
  <si>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</si>
  <si>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</si>
  <si>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</si>
  <si>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</si>
  <si>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</si>
  <si>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</si>
  <si>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</si>
  <si>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</si>
  <si>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</si>
  <si>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</si>
  <si>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</si>
  <si>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</si>
  <si>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</si>
  <si>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</si>
  <si>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</si>
  <si>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</si>
  <si>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</si>
  <si>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</si>
  <si>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</si>
  <si>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</si>
  <si>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</si>
  <si>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</si>
  <si>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</si>
  <si>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</si>
  <si>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</si>
  <si>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</si>
  <si>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</si>
  <si>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</si>
  <si>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</si>
  <si>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</si>
  <si>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</si>
  <si>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</si>
  <si>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</si>
  <si>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</si>
  <si>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</si>
  <si>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</si>
  <si>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</si>
  <si>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</si>
  <si>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</si>
  <si>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</si>
  <si>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</si>
  <si>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</si>
  <si>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</si>
  <si>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</si>
  <si>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</si>
  <si>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</si>
  <si>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</si>
  <si>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</si>
  <si>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</si>
  <si>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</si>
  <si>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</si>
  <si>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</si>
  <si>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</si>
  <si>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</si>
  <si>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</si>
  <si>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</si>
  <si>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</si>
  <si>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</si>
  <si>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</si>
  <si>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</si>
  <si>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</si>
  <si>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</si>
  <si>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</si>
  <si>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</si>
  <si>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</si>
  <si>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</si>
  <si>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</si>
  <si>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</si>
  <si>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</si>
  <si>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</si>
  <si>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</si>
  <si>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</si>
  <si>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</si>
  <si>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</si>
  <si>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</si>
  <si>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</si>
  <si>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</si>
  <si>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</si>
  <si>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</si>
  <si>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</si>
  <si>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</si>
  <si>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</si>
  <si>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</si>
  <si>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</si>
  <si>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</si>
  <si>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</si>
  <si>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</si>
  <si>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</si>
  <si>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</si>
  <si>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</si>
  <si>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</si>
  <si>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</si>
  <si>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</si>
  <si>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</si>
  <si>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</si>
  <si>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</si>
  <si>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</si>
  <si>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</si>
  <si>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</si>
  <si>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</si>
  <si>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</si>
  <si>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</si>
  <si>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</si>
  <si>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</si>
  <si>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</si>
  <si>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</si>
  <si>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</si>
  <si>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</si>
  <si>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</si>
  <si>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</si>
  <si>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</si>
  <si>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</si>
  <si>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</si>
  <si>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</si>
  <si>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</si>
  <si>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</si>
  <si>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</si>
  <si>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</si>
  <si>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</si>
  <si>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</si>
  <si>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</si>
  <si>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</si>
  <si>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</si>
  <si>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</si>
  <si>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</si>
  <si>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</si>
  <si>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</si>
  <si>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</si>
  <si>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</si>
  <si>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</si>
  <si>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</si>
  <si>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</si>
  <si>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</si>
  <si>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</si>
  <si>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</si>
  <si>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</si>
  <si>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</si>
  <si>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</si>
  <si>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</si>
  <si>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</si>
  <si>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</si>
  <si>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</si>
  <si>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</si>
  <si>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</si>
  <si>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</si>
  <si>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</si>
  <si>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</si>
  <si>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</si>
  <si>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</si>
  <si>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</si>
  <si>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</si>
  <si>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</si>
  <si>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</si>
  <si>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</si>
  <si>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</si>
  <si>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</si>
  <si>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</si>
  <si>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</si>
  <si>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</si>
  <si>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</si>
  <si>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</si>
  <si>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</si>
  <si>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</si>
  <si>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</si>
  <si>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</si>
  <si>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</si>
  <si>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</si>
  <si>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</si>
  <si>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</si>
  <si>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</si>
  <si>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</si>
  <si>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</si>
  <si>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</si>
  <si>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</si>
  <si>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</si>
  <si>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</si>
  <si>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</si>
  <si>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</si>
  <si>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</si>
  <si>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</si>
  <si>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</si>
  <si>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</si>
  <si>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</si>
  <si>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</si>
  <si>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</si>
  <si>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</si>
  <si>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</si>
  <si>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</si>
  <si>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</si>
  <si>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</si>
  <si>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</si>
  <si>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</si>
  <si>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</si>
  <si>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</si>
  <si>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</si>
  <si>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</si>
  <si>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</si>
  <si>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</si>
  <si>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</si>
  <si>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</si>
  <si>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</si>
  <si>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</si>
  <si>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</si>
  <si>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</si>
  <si>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</si>
  <si>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</si>
  <si>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</si>
  <si>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</si>
  <si>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</si>
  <si>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</si>
  <si>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</si>
  <si>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</si>
  <si>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</si>
  <si>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</si>
  <si>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</si>
  <si>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</si>
  <si>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</si>
  <si>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</si>
  <si>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</si>
  <si>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</si>
  <si>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</si>
  <si>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</si>
  <si>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</si>
  <si>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</si>
  <si>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</si>
  <si>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</si>
  <si>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</si>
  <si>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</si>
  <si>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</si>
  <si>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</si>
  <si>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</si>
  <si>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</si>
  <si>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</si>
  <si>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</si>
  <si>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</si>
  <si>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</si>
  <si>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</si>
  <si>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</si>
  <si>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</si>
  <si>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</si>
  <si>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</si>
  <si>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</si>
  <si>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</si>
  <si>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</si>
  <si>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</si>
  <si>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</si>
  <si>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</si>
  <si>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</si>
  <si>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</si>
  <si>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</si>
  <si>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</si>
  <si>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</si>
  <si>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</si>
  <si>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</si>
  <si>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</si>
  <si>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</si>
  <si>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</si>
  <si>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</si>
  <si>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</si>
  <si>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</si>
  <si>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</si>
  <si>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</si>
  <si>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</si>
  <si>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</si>
  <si>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</si>
  <si>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</si>
  <si>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</si>
  <si>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</si>
  <si>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</si>
  <si>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</si>
  <si>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</si>
  <si>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</si>
  <si>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</si>
  <si>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</si>
  <si>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</si>
  <si>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</si>
  <si>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</si>
  <si>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</si>
  <si>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</si>
  <si>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</si>
  <si>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</si>
  <si>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</si>
  <si>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</si>
  <si>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</si>
  <si>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</si>
  <si>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</si>
  <si>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</si>
  <si>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</si>
  <si>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</si>
  <si>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</si>
  <si>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</si>
  <si>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</si>
  <si>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</si>
  <si>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</si>
  <si>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</si>
  <si>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</si>
  <si>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</si>
  <si>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</si>
  <si>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</si>
  <si>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</si>
  <si>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</si>
  <si>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</si>
  <si>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</si>
  <si>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</si>
  <si>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</si>
  <si>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</si>
  <si>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</si>
  <si>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</si>
  <si>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</si>
  <si>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</si>
  <si>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</si>
  <si>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</si>
  <si>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</si>
  <si>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</si>
  <si>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</si>
  <si>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</si>
  <si>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</si>
  <si>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</si>
  <si>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</si>
  <si>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</si>
  <si>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</si>
  <si>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</si>
  <si>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</si>
  <si>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</si>
  <si>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</si>
  <si>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</si>
  <si>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</si>
  <si>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</si>
  <si>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</si>
  <si>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</si>
  <si>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</si>
  <si>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</si>
  <si>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</si>
  <si>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</si>
  <si>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</si>
  <si>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</si>
  <si>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</si>
  <si>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</si>
  <si>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</si>
  <si>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</si>
  <si>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</si>
  <si>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</si>
  <si>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</si>
  <si>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</si>
  <si>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</si>
  <si>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</si>
  <si>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</si>
  <si>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</si>
  <si>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</si>
  <si>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</si>
  <si>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</si>
  <si>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</si>
  <si>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</si>
  <si>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</si>
  <si>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</si>
  <si>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</si>
  <si>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</si>
  <si>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</si>
  <si>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</si>
  <si>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</si>
  <si>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</si>
  <si>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</si>
  <si>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</si>
  <si>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</si>
  <si>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</si>
  <si>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</si>
  <si>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</si>
  <si>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</si>
  <si>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</si>
  <si>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</si>
  <si>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</si>
  <si>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</si>
  <si>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</si>
  <si>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</si>
  <si>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</si>
  <si>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</si>
  <si>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</si>
  <si>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</si>
  <si>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</si>
  <si>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</si>
  <si>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</si>
  <si>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</si>
  <si>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</si>
  <si>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</si>
  <si>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</si>
  <si>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</si>
  <si>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</si>
  <si>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</si>
  <si>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</si>
  <si>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</si>
  <si>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</si>
  <si>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</si>
  <si>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</si>
  <si>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</si>
  <si>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</si>
  <si>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</si>
  <si>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</si>
  <si>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</si>
  <si>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</si>
  <si>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</si>
  <si>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</si>
  <si>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</si>
  <si>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</si>
  <si>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</si>
  <si>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</si>
  <si>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</si>
  <si>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</si>
  <si>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</si>
  <si>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</si>
  <si>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</si>
  <si>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</si>
  <si>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</si>
  <si>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</si>
  <si>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</si>
  <si>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</si>
  <si>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</si>
  <si>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</si>
  <si>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</si>
  <si>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</si>
  <si>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</si>
  <si>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</si>
  <si>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</si>
  <si>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</si>
  <si>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</si>
  <si>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</si>
  <si>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</si>
  <si>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</si>
  <si>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</si>
  <si>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</si>
  <si>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</si>
  <si>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</si>
  <si>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</si>
  <si>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</si>
  <si>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</si>
  <si>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</si>
  <si>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</si>
  <si>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</si>
  <si>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</si>
  <si>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</si>
  <si>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</si>
  <si>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</si>
  <si>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</si>
  <si>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</si>
  <si>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</si>
  <si>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</si>
  <si>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</si>
  <si>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</si>
  <si>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</si>
  <si>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</si>
  <si>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</si>
  <si>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</si>
  <si>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</si>
  <si>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</si>
  <si>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</si>
  <si>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</si>
  <si>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</si>
  <si>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</si>
  <si>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</si>
  <si>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</si>
  <si>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</si>
  <si>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</si>
  <si>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</si>
  <si>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</si>
  <si>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</si>
  <si>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</si>
  <si>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</si>
  <si>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</si>
  <si>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</si>
  <si>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</si>
  <si>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</si>
  <si>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</si>
  <si>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</si>
  <si>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</si>
  <si>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</si>
  <si>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</si>
  <si>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</si>
  <si>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</si>
  <si>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</si>
  <si>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</si>
  <si>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</si>
  <si>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</si>
  <si>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</si>
  <si>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</si>
  <si>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</si>
  <si>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</si>
  <si>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</si>
  <si>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</si>
  <si>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</si>
  <si>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</si>
  <si>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</si>
  <si>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</si>
  <si>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</si>
  <si>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</si>
  <si>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</si>
  <si>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</si>
  <si>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</si>
  <si>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</si>
  <si>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</si>
  <si>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</si>
  <si>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</si>
  <si>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</si>
  <si>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</si>
  <si>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</si>
  <si>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</si>
  <si>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</si>
  <si>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</si>
  <si>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</si>
  <si>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</si>
  <si>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</si>
  <si>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</si>
  <si>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</si>
  <si>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</si>
  <si>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</si>
  <si>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</si>
  <si>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</si>
  <si>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</si>
  <si>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</si>
  <si>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</si>
  <si>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</si>
  <si>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</si>
  <si>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</si>
  <si>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</si>
  <si>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</si>
  <si>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</si>
  <si>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</si>
  <si>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</si>
  <si>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</si>
  <si>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</si>
  <si>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</si>
  <si>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</si>
  <si>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</si>
  <si>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</si>
  <si>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</si>
  <si>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</si>
  <si>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</si>
  <si>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</si>
  <si>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</si>
  <si>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</si>
  <si>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</si>
  <si>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</si>
  <si>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</si>
  <si>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</si>
  <si>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</si>
  <si>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</si>
  <si>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</si>
  <si>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</si>
  <si>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</si>
  <si>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</si>
  <si>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</si>
  <si>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</si>
  <si>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</si>
  <si>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</si>
  <si>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</si>
  <si>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</si>
  <si>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</si>
  <si>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</si>
  <si>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</si>
  <si>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</si>
  <si>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</si>
  <si>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</si>
  <si>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</si>
  <si>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</si>
  <si>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</si>
  <si>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</si>
  <si>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</si>
  <si>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</si>
  <si>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</si>
  <si>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</si>
  <si>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</si>
  <si>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</si>
  <si>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</si>
  <si>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</si>
  <si>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</si>
  <si>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</si>
  <si>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</si>
  <si>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</si>
  <si>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</si>
  <si>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</si>
  <si>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</si>
  <si>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</si>
  <si>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</si>
  <si>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</si>
  <si>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</si>
  <si>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</si>
  <si>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</si>
  <si>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</si>
  <si>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</si>
  <si>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</si>
  <si>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</si>
  <si>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</si>
  <si>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</si>
  <si>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</si>
  <si>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</si>
  <si>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</si>
  <si>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</si>
  <si>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</si>
  <si>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</si>
  <si>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</si>
  <si>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</si>
  <si>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</si>
  <si>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</si>
  <si>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</si>
  <si>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</si>
  <si>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</si>
  <si>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</si>
  <si>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</si>
  <si>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</si>
  <si>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</si>
  <si>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</si>
  <si>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</si>
  <si>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</si>
  <si>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</si>
  <si>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</si>
  <si>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</si>
  <si>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</si>
  <si>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</si>
  <si>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</si>
  <si>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</si>
  <si>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</si>
  <si>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</si>
  <si>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</si>
  <si>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</si>
  <si>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</si>
  <si>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</si>
  <si>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</si>
  <si>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</si>
  <si>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</si>
  <si>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</si>
  <si>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</si>
  <si>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</si>
  <si>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</si>
  <si>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</si>
  <si>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</si>
  <si>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</si>
  <si>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</si>
  <si>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</si>
  <si>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</si>
  <si>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</si>
  <si>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</si>
  <si>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</si>
  <si>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</si>
  <si>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</si>
  <si>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</si>
  <si>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</si>
  <si>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</si>
  <si>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</si>
  <si>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</si>
  <si>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</si>
  <si>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</si>
  <si>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</si>
  <si>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</si>
  <si>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</si>
  <si>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</si>
  <si>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</si>
  <si>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</si>
  <si>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</si>
  <si>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</si>
  <si>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</si>
  <si>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</si>
  <si>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</si>
  <si>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</si>
  <si>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</si>
  <si>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</si>
  <si>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</si>
  <si>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</si>
  <si>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</si>
  <si>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</si>
  <si>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</si>
  <si>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</si>
  <si>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</si>
  <si>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</si>
  <si>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</si>
  <si>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</si>
  <si>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</si>
  <si>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</si>
  <si>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</si>
  <si>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</si>
  <si>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</si>
  <si>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</si>
  <si>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</si>
  <si>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</si>
  <si>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</si>
  <si>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</si>
  <si>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</si>
  <si>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</si>
  <si>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</si>
  <si>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</si>
  <si>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</si>
  <si>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</si>
  <si>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</si>
  <si>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</si>
  <si>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</si>
  <si>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</si>
  <si>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</si>
  <si>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</si>
  <si>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</si>
  <si>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</si>
  <si>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</si>
  <si>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</si>
  <si>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</si>
  <si>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</si>
  <si>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</si>
  <si>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</si>
  <si>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</si>
  <si>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</si>
  <si>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</si>
  <si>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</si>
  <si>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</si>
  <si>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</si>
  <si>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</si>
  <si>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</si>
  <si>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</si>
  <si>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</si>
  <si>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</si>
  <si>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</si>
  <si>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</si>
  <si>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</si>
  <si>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</si>
  <si>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</si>
  <si>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</si>
  <si>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</si>
  <si>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</si>
  <si>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</si>
  <si>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</si>
  <si>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</si>
  <si>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</si>
  <si>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</si>
  <si>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</si>
  <si>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</si>
  <si>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</si>
  <si>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</si>
  <si>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</si>
  <si>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</si>
  <si>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</si>
  <si>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</si>
  <si>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</si>
  <si>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</si>
  <si>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</si>
  <si>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</si>
  <si>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</si>
  <si>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</si>
  <si>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</si>
  <si>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</si>
  <si>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</si>
  <si>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</si>
  <si>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</si>
  <si>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</si>
  <si>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</si>
  <si>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</si>
  <si>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</si>
  <si>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</si>
  <si>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</si>
  <si>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</si>
  <si>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</si>
  <si>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</si>
  <si>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</si>
  <si>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</si>
  <si>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</si>
  <si>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</si>
  <si>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</si>
  <si>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</si>
  <si>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</si>
  <si>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</si>
  <si>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</si>
  <si>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</si>
  <si>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</si>
  <si>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</si>
  <si>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</si>
  <si>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</si>
  <si>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</si>
  <si>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</si>
  <si>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</si>
  <si>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</si>
  <si>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</si>
  <si>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</si>
  <si>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</si>
  <si>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</si>
  <si>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</si>
  <si>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</si>
  <si>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</si>
  <si>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</si>
  <si>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</si>
  <si>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</si>
  <si>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</si>
  <si>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</si>
  <si>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</si>
  <si>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</si>
  <si>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</si>
  <si>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</si>
  <si>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</si>
  <si>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</si>
  <si>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</si>
  <si>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</si>
  <si>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</si>
  <si>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</si>
  <si>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</si>
  <si>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</si>
  <si>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</si>
  <si>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</si>
  <si>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</si>
  <si>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</si>
  <si>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</si>
  <si>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</si>
  <si>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</si>
  <si>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</si>
  <si>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</si>
  <si>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</si>
  <si>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</si>
  <si>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</si>
  <si>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</si>
  <si>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</si>
  <si>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</si>
  <si>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</si>
  <si>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</si>
  <si>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</si>
  <si>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</si>
  <si>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</si>
  <si>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</si>
  <si>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</si>
  <si>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</si>
  <si>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</si>
  <si>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</si>
  <si>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</si>
  <si>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</si>
  <si>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</si>
  <si>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</si>
  <si>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</si>
  <si>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</si>
  <si>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</si>
  <si>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</si>
  <si>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</si>
  <si>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</si>
  <si>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</si>
  <si>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</si>
  <si>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</si>
  <si>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</si>
  <si>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</si>
  <si>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</si>
  <si>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</si>
  <si>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</si>
  <si>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</si>
  <si>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</si>
  <si>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</si>
  <si>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</si>
  <si>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</si>
  <si>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</si>
  <si>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</si>
  <si>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</si>
  <si>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</si>
  <si>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</si>
  <si>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</si>
  <si>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</si>
  <si>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</si>
  <si>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</si>
  <si>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</si>
  <si>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</si>
  <si>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</si>
  <si>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</si>
  <si>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</si>
  <si>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</si>
  <si>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</si>
  <si>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</si>
  <si>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</si>
  <si>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</si>
  <si>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</si>
  <si>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</si>
  <si>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</si>
  <si>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</si>
  <si>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</si>
  <si>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</si>
  <si>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</si>
  <si>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</si>
  <si>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</si>
  <si>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</si>
  <si>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</si>
  <si>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</si>
  <si>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</si>
  <si>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</si>
  <si>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</si>
  <si>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</si>
  <si>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</si>
  <si>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</si>
  <si>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</si>
  <si>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</si>
  <si>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</si>
  <si>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</si>
  <si>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</si>
  <si>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</si>
  <si>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</si>
  <si>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</si>
  <si>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</si>
  <si>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</si>
  <si>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</si>
  <si>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</si>
  <si>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</si>
  <si>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</si>
  <si>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</si>
  <si>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</si>
  <si>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</si>
  <si>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</si>
  <si>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</si>
  <si>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</si>
  <si>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</si>
  <si>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</si>
  <si>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</si>
  <si>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</si>
  <si>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</si>
  <si>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</si>
  <si>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</si>
  <si>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</si>
  <si>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</si>
  <si>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</si>
  <si>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</si>
  <si>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</si>
  <si>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</si>
  <si>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</si>
  <si>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</si>
  <si>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</si>
  <si>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</si>
  <si>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</si>
  <si>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</si>
  <si>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</si>
  <si>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</si>
  <si>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</si>
  <si>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</si>
  <si>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</si>
  <si>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</si>
  <si>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</si>
  <si>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</si>
  <si>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</si>
  <si>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</si>
  <si>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</si>
  <si>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</si>
  <si>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</si>
  <si>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</si>
  <si>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</si>
  <si>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</si>
  <si>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</si>
  <si>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</si>
  <si>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</si>
  <si>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</si>
  <si>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</si>
  <si>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</si>
  <si>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</si>
  <si>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</si>
  <si>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</si>
  <si>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</si>
  <si>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</si>
  <si>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</si>
  <si>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</si>
  <si>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</si>
  <si>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</si>
  <si>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</si>
  <si>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</si>
  <si>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</si>
  <si>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</si>
  <si>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</si>
  <si>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</si>
  <si>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</si>
  <si>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</si>
  <si>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</si>
  <si>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</si>
  <si>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</si>
  <si>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</si>
  <si>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</si>
  <si>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</si>
  <si>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</si>
  <si>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</si>
  <si>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</si>
  <si>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</si>
  <si>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</si>
  <si>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</si>
  <si>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</si>
  <si>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</si>
  <si>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</si>
  <si>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</si>
  <si>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</si>
  <si>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</si>
  <si>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</si>
  <si>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</si>
  <si>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</si>
  <si>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</si>
  <si>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</si>
  <si>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</si>
  <si>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</si>
  <si>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</si>
  <si>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</si>
  <si>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</si>
  <si>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</si>
  <si>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</si>
  <si>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</si>
  <si>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</si>
  <si>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</si>
  <si>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</si>
  <si>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</si>
  <si>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</si>
  <si>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</si>
  <si>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</si>
  <si>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</si>
  <si>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</si>
  <si>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</si>
  <si>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</si>
  <si>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</si>
  <si>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</si>
  <si>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</si>
  <si>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</si>
  <si>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</si>
  <si>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</si>
  <si>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</si>
  <si>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</si>
  <si>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</si>
  <si>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</si>
  <si>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</si>
  <si>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</si>
  <si>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</si>
  <si>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</si>
  <si>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</si>
  <si>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</si>
  <si>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</si>
  <si>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</si>
  <si>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</si>
  <si>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</si>
  <si>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</si>
  <si>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</si>
  <si>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</si>
  <si>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</si>
  <si>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</si>
  <si>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</si>
  <si>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</si>
  <si>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</si>
  <si>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</si>
  <si>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</si>
  <si>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</si>
  <si>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</si>
  <si>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</si>
  <si>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</si>
  <si>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</si>
  <si>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</si>
  <si>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</si>
  <si>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</si>
  <si>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</si>
  <si>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</si>
  <si>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</si>
  <si>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</si>
  <si>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</si>
  <si>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</si>
  <si>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</si>
  <si>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</si>
  <si>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</si>
  <si>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</si>
  <si>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</si>
  <si>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</si>
  <si>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</si>
  <si>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</si>
  <si>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</si>
  <si>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</si>
  <si>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</si>
  <si>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</si>
  <si>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</si>
  <si>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</si>
  <si>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</si>
  <si>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</si>
  <si>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</si>
  <si>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</si>
  <si>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</si>
  <si>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</si>
  <si>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</si>
  <si>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</si>
  <si>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</si>
  <si>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</si>
  <si>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</si>
  <si>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</si>
  <si>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</si>
  <si>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</si>
  <si>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</si>
  <si>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</si>
  <si>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</si>
  <si>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</si>
  <si>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</si>
  <si>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</si>
  <si>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</si>
  <si>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</si>
  <si>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</si>
  <si>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</si>
  <si>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</si>
  <si>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</si>
  <si>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</si>
  <si>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</si>
  <si>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</si>
  <si>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</si>
  <si>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</si>
  <si>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</si>
  <si>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</si>
  <si>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</si>
  <si>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</si>
  <si>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</si>
  <si>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</si>
  <si>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</si>
  <si>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</si>
  <si>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</si>
  <si>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</si>
  <si>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</si>
  <si>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</si>
  <si>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</si>
  <si>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</si>
  <si>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</si>
  <si>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</si>
  <si>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</si>
  <si>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</si>
  <si>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</si>
  <si>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</si>
  <si>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</si>
  <si>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</si>
  <si>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</si>
  <si>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</si>
  <si>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</si>
  <si>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</si>
  <si>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</si>
  <si>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</si>
  <si>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</si>
  <si>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</si>
  <si>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</si>
  <si>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</si>
  <si>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</si>
  <si>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</si>
  <si>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</si>
  <si>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</si>
  <si>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</si>
  <si>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</si>
  <si>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</si>
  <si>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</si>
  <si>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</si>
  <si>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</si>
  <si>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</si>
  <si>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</si>
  <si>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</si>
  <si>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</si>
  <si>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</si>
  <si>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</si>
  <si>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</si>
  <si>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</si>
  <si>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</si>
  <si>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</si>
  <si>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</si>
  <si>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</si>
  <si>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</si>
  <si>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</si>
  <si>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</si>
  <si>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</si>
  <si>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</si>
  <si>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</si>
  <si>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</si>
  <si>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</si>
  <si>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</si>
  <si>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</si>
  <si>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</si>
  <si>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</si>
  <si>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</si>
  <si>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</si>
  <si>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</si>
  <si>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</si>
  <si>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</si>
  <si>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</si>
  <si>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</si>
  <si>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</si>
  <si>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</si>
  <si>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</si>
  <si>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</si>
  <si>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</si>
  <si>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</si>
  <si>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</si>
  <si>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</si>
  <si>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</si>
  <si>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</si>
  <si>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</si>
  <si>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</si>
  <si>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</si>
  <si>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</si>
  <si>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</si>
  <si>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</si>
  <si>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</si>
  <si>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</si>
  <si>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</si>
  <si>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</si>
  <si>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</si>
  <si>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</si>
  <si>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</si>
  <si>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</si>
  <si>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</si>
  <si>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</si>
  <si>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</si>
  <si>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</si>
  <si>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</si>
  <si>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</si>
  <si>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</si>
  <si>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</si>
  <si>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</si>
  <si>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</si>
  <si>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</si>
  <si>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</si>
  <si>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</si>
  <si>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</si>
  <si>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</si>
  <si>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</si>
  <si>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</si>
  <si>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</si>
  <si>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</si>
  <si>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</si>
  <si>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</si>
  <si>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</si>
  <si>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</si>
  <si>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</si>
  <si>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</si>
  <si>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</si>
  <si>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</si>
  <si>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</si>
  <si>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</si>
  <si>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</si>
  <si>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</si>
  <si>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</si>
  <si>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</si>
  <si>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</si>
  <si>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</si>
  <si>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</si>
  <si>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</si>
  <si>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</si>
  <si>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</si>
  <si>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</si>
  <si>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</si>
  <si>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</si>
  <si>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</si>
  <si>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</si>
  <si>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</si>
  <si>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</si>
  <si>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</si>
  <si>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</si>
  <si>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</si>
  <si>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</si>
  <si>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</si>
  <si>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</si>
  <si>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</si>
  <si>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</si>
  <si>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</si>
  <si>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</si>
  <si>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</si>
  <si>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</si>
  <si>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</si>
  <si>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</si>
  <si>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</si>
  <si>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</si>
  <si>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</si>
  <si>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</si>
  <si>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</si>
  <si>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</si>
  <si>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</si>
  <si>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</si>
  <si>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</si>
  <si>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</si>
  <si>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</si>
  <si>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</si>
  <si>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</si>
  <si>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</si>
  <si>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</si>
  <si>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</si>
  <si>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</si>
  <si>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</si>
  <si>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</si>
  <si>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</si>
  <si>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</si>
  <si>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</si>
  <si>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</si>
  <si>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</si>
  <si>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</si>
  <si>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</si>
  <si>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</si>
  <si>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</si>
  <si>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</si>
  <si>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</si>
  <si>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</si>
  <si>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</si>
  <si>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</si>
  <si>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</si>
  <si>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</si>
  <si>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</si>
  <si>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</si>
  <si>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</si>
  <si>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</si>
  <si>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</si>
  <si>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</si>
  <si>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</si>
  <si>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</si>
  <si>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</si>
  <si>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</si>
  <si>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</si>
  <si>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</si>
  <si>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</si>
  <si>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</si>
  <si>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</si>
  <si>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</si>
  <si>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</si>
  <si>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</si>
  <si>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</si>
  <si>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</si>
  <si>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</si>
  <si>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</si>
  <si>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</si>
  <si>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</si>
  <si>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</si>
  <si>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</si>
  <si>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</si>
  <si>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</si>
  <si>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</si>
  <si>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</si>
  <si>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</si>
  <si>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</si>
  <si>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</si>
  <si>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</si>
  <si>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</si>
  <si>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</si>
  <si>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</si>
  <si>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</si>
  <si>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</si>
  <si>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</si>
  <si>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</si>
  <si>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</si>
  <si>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</si>
  <si>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</si>
  <si>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</si>
  <si>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</si>
  <si>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</si>
  <si>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</si>
  <si>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</si>
  <si>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</si>
  <si>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</si>
  <si>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</si>
  <si>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</si>
  <si>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</si>
  <si>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</si>
  <si>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</si>
  <si>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</si>
  <si>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</si>
  <si>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</si>
  <si>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</si>
  <si>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</si>
  <si>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</si>
  <si>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</si>
  <si>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</si>
  <si>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</si>
  <si>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</si>
  <si>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</si>
  <si>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</si>
  <si>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</si>
  <si>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</si>
  <si>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</si>
  <si>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</si>
  <si>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</si>
  <si>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</si>
  <si>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</si>
  <si>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</si>
  <si>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</si>
  <si>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</si>
  <si>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</si>
  <si>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</si>
  <si>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</si>
  <si>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</si>
  <si>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</si>
  <si>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</si>
  <si>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</si>
  <si>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</si>
  <si>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</si>
  <si>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</si>
  <si>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</si>
  <si>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</si>
  <si>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</si>
  <si>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</si>
  <si>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</si>
  <si>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</si>
  <si>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</si>
  <si>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</si>
  <si>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</si>
  <si>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</si>
  <si>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</si>
  <si>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</si>
  <si>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</si>
  <si>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</si>
  <si>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</si>
  <si>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</si>
  <si>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</si>
  <si>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</si>
  <si>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</si>
  <si>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</si>
  <si>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</si>
  <si>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</si>
  <si>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</si>
  <si>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</si>
  <si>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</si>
  <si>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</si>
  <si>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</si>
  <si>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</si>
  <si>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</si>
  <si>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</si>
  <si>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</si>
  <si>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</si>
  <si>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</si>
  <si>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</si>
  <si>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</si>
  <si>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</si>
  <si>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</si>
  <si>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</si>
  <si>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</si>
  <si>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</si>
  <si>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</si>
  <si>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</si>
  <si>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</si>
  <si>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</si>
  <si>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</si>
  <si>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</si>
  <si>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</si>
  <si>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</si>
  <si>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</si>
  <si>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</si>
  <si>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</si>
  <si>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</si>
  <si>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</si>
  <si>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</si>
  <si>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</si>
  <si>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</si>
  <si>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</si>
  <si>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</si>
  <si>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</si>
  <si>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</si>
  <si>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</si>
  <si>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</si>
  <si>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</si>
  <si>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</si>
  <si>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</si>
  <si>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</si>
  <si>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</si>
  <si>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</si>
  <si>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</si>
  <si>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</si>
  <si>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</si>
  <si>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</si>
  <si>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</si>
  <si>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</si>
  <si>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</si>
  <si>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</si>
  <si>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</si>
  <si>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</si>
  <si>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</si>
  <si>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</si>
  <si>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</si>
  <si>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</si>
  <si>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</si>
  <si>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</si>
  <si>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</si>
  <si>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</si>
  <si>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</si>
  <si>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</si>
  <si>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</si>
  <si>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</si>
  <si>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</si>
  <si>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</si>
  <si>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</si>
  <si>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</si>
  <si>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</si>
  <si>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</si>
  <si>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</si>
  <si>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</si>
  <si>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</si>
  <si>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</si>
  <si>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</si>
  <si>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</si>
  <si>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</si>
  <si>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</si>
  <si>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</si>
  <si>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</si>
  <si>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</si>
  <si>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</si>
  <si>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</si>
  <si>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</si>
  <si>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</si>
  <si>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</si>
  <si>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</si>
  <si>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</si>
  <si>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</si>
  <si>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</si>
  <si>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</si>
  <si>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</si>
  <si>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</si>
  <si>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</si>
  <si>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</si>
  <si>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</si>
  <si>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</si>
  <si>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</si>
  <si>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</si>
  <si>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</si>
  <si>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</si>
  <si>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</si>
  <si>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</si>
  <si>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</si>
  <si>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</si>
  <si>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</si>
  <si>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</si>
  <si>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</si>
  <si>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</si>
  <si>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</si>
  <si>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</si>
  <si>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</si>
  <si>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</si>
  <si>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</si>
  <si>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</si>
  <si>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</si>
  <si>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</si>
  <si>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</si>
  <si>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</si>
  <si>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</si>
  <si>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</si>
  <si>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</si>
  <si>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</si>
  <si>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</si>
  <si>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</si>
  <si>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</si>
  <si>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</si>
  <si>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</si>
  <si>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</si>
  <si>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</si>
  <si>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</si>
  <si>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</si>
  <si>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</si>
  <si>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</si>
  <si>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</si>
  <si>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</si>
  <si>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</si>
  <si>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</si>
  <si>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</si>
  <si>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</si>
  <si>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</si>
  <si>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</si>
  <si>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</si>
  <si>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</si>
  <si>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</si>
  <si>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</si>
  <si>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</si>
  <si>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</si>
  <si>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</si>
  <si>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</si>
  <si>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</si>
  <si>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</si>
  <si>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</si>
  <si>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</si>
  <si>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</si>
  <si>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</si>
  <si>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</si>
  <si>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</si>
  <si>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</si>
  <si>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</si>
  <si>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</si>
  <si>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</si>
  <si>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</si>
  <si>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</si>
  <si>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</si>
  <si>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</si>
  <si>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</si>
  <si>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</si>
  <si>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</si>
  <si>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</si>
  <si>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</si>
  <si>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</si>
  <si>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</si>
  <si>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</si>
  <si>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</si>
  <si>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</si>
  <si>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</si>
  <si>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</si>
  <si>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</si>
  <si>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</si>
  <si>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</si>
  <si>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</si>
  <si>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</si>
  <si>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</si>
  <si>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</si>
  <si>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</si>
  <si>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</si>
  <si>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</si>
  <si>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</si>
  <si>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</si>
  <si>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</si>
  <si>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</si>
  <si>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</si>
  <si>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</si>
  <si>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</si>
  <si>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</si>
  <si>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</si>
  <si>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</si>
  <si>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</si>
  <si>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</si>
  <si>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</si>
  <si>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</si>
  <si>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</si>
  <si>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</si>
  <si>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</si>
  <si>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</si>
  <si>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</si>
  <si>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</si>
  <si>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</si>
  <si>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</si>
  <si>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</si>
  <si>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</si>
  <si>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</si>
  <si>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</si>
  <si>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</si>
  <si>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</si>
  <si>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</si>
  <si>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</si>
  <si>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</si>
  <si>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</si>
  <si>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</si>
  <si>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</si>
  <si>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</si>
  <si>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</si>
  <si>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</si>
  <si>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</si>
  <si>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</si>
  <si>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</si>
  <si>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</si>
  <si>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</si>
  <si>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</si>
  <si>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</si>
  <si>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</si>
  <si>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</si>
  <si>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</si>
  <si>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</si>
  <si>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</si>
  <si>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</si>
  <si>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</si>
  <si>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</si>
  <si>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</si>
  <si>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</si>
  <si>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</si>
  <si>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</si>
  <si>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</si>
  <si>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</si>
  <si>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</si>
  <si>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</si>
  <si>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</si>
  <si>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</si>
  <si>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</si>
  <si>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</si>
  <si>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</si>
  <si>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</si>
  <si>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</si>
  <si>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</si>
  <si>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</si>
  <si>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</si>
  <si>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</si>
  <si>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</si>
  <si>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</si>
  <si>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</si>
  <si>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</si>
  <si>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</si>
  <si>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</si>
  <si>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</si>
  <si>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</si>
  <si>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</si>
  <si>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</si>
  <si>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</si>
  <si>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</si>
  <si>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</si>
  <si>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</si>
  <si>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</si>
  <si>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</si>
  <si>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</si>
  <si>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</si>
  <si>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</si>
  <si>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</si>
  <si>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</si>
  <si>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</si>
  <si>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</si>
  <si>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</si>
  <si>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</si>
  <si>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</si>
  <si>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</si>
  <si>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</si>
  <si>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</si>
  <si>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</si>
  <si>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</si>
  <si>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</si>
  <si>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</si>
  <si>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</si>
  <si>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</si>
  <si>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</si>
  <si>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</si>
  <si>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</si>
  <si>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</si>
  <si>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</si>
  <si>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</si>
  <si>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</si>
  <si>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</si>
  <si>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</si>
  <si>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</si>
  <si>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</si>
  <si>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</si>
  <si>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</si>
  <si>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</si>
  <si>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</si>
  <si>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</si>
  <si>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</si>
  <si>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</si>
  <si>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</si>
  <si>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</si>
  <si>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</si>
  <si>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</si>
  <si>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</si>
  <si>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</si>
  <si>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</si>
  <si>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</si>
  <si>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</si>
  <si>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</si>
  <si>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</si>
  <si>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</si>
  <si>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</si>
  <si>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</si>
  <si>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</si>
  <si>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</si>
  <si>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</si>
  <si>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</si>
  <si>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</si>
  <si>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</si>
  <si>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</si>
  <si>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</si>
  <si>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</si>
  <si>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</si>
  <si>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</si>
  <si>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</si>
  <si>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</si>
  <si>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</si>
  <si>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</si>
  <si>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</si>
  <si>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</si>
  <si>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</si>
  <si>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</si>
  <si>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</si>
  <si>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</si>
  <si>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</si>
  <si>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</si>
  <si>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</si>
  <si>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</si>
  <si>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</si>
  <si>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</si>
  <si>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</si>
  <si>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</si>
  <si>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</si>
  <si>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</si>
  <si>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</si>
  <si>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</si>
  <si>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</si>
  <si>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</si>
  <si>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</si>
  <si>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</si>
  <si>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</si>
  <si>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</si>
  <si>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</si>
  <si>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</si>
  <si>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</si>
  <si>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</si>
  <si>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</si>
  <si>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</si>
  <si>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</si>
  <si>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</si>
  <si>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</si>
  <si>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</si>
  <si>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</si>
  <si>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</si>
  <si>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</si>
  <si>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</si>
  <si>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</si>
  <si>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</si>
  <si>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</si>
  <si>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</si>
  <si>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</si>
  <si>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</si>
  <si>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</si>
  <si>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</si>
  <si>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</si>
  <si>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</si>
  <si>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</si>
  <si>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</si>
  <si>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</si>
  <si>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</si>
  <si>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</si>
  <si>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</si>
  <si>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</si>
  <si>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</si>
  <si>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</si>
  <si>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</si>
  <si>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</si>
  <si>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</si>
  <si>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</si>
  <si>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</si>
  <si>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</si>
  <si>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</si>
  <si>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</si>
  <si>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</si>
  <si>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</si>
  <si>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</si>
  <si>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</si>
  <si>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</si>
  <si>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</si>
  <si>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</si>
  <si>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</si>
  <si>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</si>
  <si>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</si>
  <si>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</si>
  <si>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</si>
  <si>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</si>
  <si>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</si>
  <si>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</si>
  <si>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</si>
  <si>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</si>
  <si>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</si>
  <si>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</si>
  <si>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</si>
  <si>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</si>
  <si>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</si>
  <si>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</si>
  <si>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</si>
  <si>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</si>
  <si>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</si>
  <si>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</si>
  <si>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</si>
  <si>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</si>
  <si>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</si>
  <si>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</si>
  <si>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</si>
  <si>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</si>
  <si>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</si>
  <si>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</si>
  <si>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</si>
  <si>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</si>
  <si>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</si>
  <si>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</si>
  <si>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</si>
  <si>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</si>
  <si>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</si>
  <si>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</si>
  <si>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</si>
  <si>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</si>
  <si>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</si>
  <si>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</si>
  <si>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</si>
  <si>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</si>
  <si>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</si>
  <si>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</si>
  <si>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</si>
  <si>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</si>
  <si>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</si>
  <si>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</si>
  <si>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</si>
  <si>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</si>
  <si>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</si>
  <si>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</si>
  <si>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</si>
  <si>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</si>
  <si>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</si>
  <si>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</si>
  <si>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</si>
  <si>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</si>
  <si>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</si>
  <si>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</si>
  <si>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</si>
  <si>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</si>
  <si>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</si>
  <si>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</si>
  <si>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</si>
  <si>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</si>
  <si>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</si>
  <si>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</si>
  <si>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</si>
  <si>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</si>
  <si>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</si>
  <si>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</si>
  <si>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</si>
  <si>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</si>
  <si>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</si>
  <si>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</si>
  <si>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</si>
  <si>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</si>
  <si>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</si>
  <si>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</si>
  <si>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</si>
  <si>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</si>
  <si>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</si>
  <si>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</si>
  <si>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</si>
  <si>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</si>
  <si>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</si>
  <si>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</si>
  <si>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</si>
  <si>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</si>
  <si>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</si>
  <si>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</si>
  <si>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</si>
  <si>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</si>
  <si>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</si>
  <si>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</si>
  <si>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</si>
  <si>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</si>
  <si>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</si>
  <si>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</si>
  <si>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</si>
  <si>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</si>
  <si>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</si>
  <si>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</si>
  <si>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</si>
  <si>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</si>
  <si>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</si>
  <si>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</si>
  <si>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</si>
  <si>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</si>
  <si>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</si>
  <si>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</si>
  <si>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</si>
  <si>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</si>
  <si>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</si>
  <si>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</si>
  <si>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</si>
  <si>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</si>
  <si>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</si>
  <si>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</si>
  <si>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</si>
  <si>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</si>
  <si>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</si>
  <si>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</si>
  <si>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</si>
  <si>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</si>
  <si>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</si>
  <si>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</si>
  <si>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</si>
  <si>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</si>
  <si>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</si>
  <si>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</si>
  <si>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</si>
  <si>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</si>
  <si>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</si>
  <si>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</si>
  <si>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</si>
  <si>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</si>
  <si>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</si>
  <si>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</si>
  <si>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</si>
  <si>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</si>
  <si>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</si>
  <si>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</si>
  <si>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</si>
  <si>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</si>
  <si>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</si>
  <si>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</si>
  <si>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</si>
  <si>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</si>
  <si>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</si>
  <si>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</si>
  <si>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</si>
  <si>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</si>
  <si>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</si>
  <si>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</si>
  <si>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</si>
  <si>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</si>
  <si>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</si>
  <si>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</si>
  <si>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</si>
  <si>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</si>
  <si>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</si>
  <si>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</si>
  <si>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</si>
  <si>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</si>
  <si>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</si>
  <si>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</si>
  <si>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</si>
  <si>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</si>
  <si>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</si>
  <si>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</si>
  <si>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</si>
  <si>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</si>
  <si>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</si>
  <si>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</si>
  <si>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</si>
  <si>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</si>
  <si>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</si>
  <si>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</si>
  <si>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</si>
  <si>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</si>
  <si>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</si>
  <si>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</si>
  <si>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</si>
  <si>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</si>
  <si>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</si>
  <si>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</si>
  <si>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</si>
  <si>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</si>
  <si>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</si>
  <si>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</si>
  <si>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</si>
  <si>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</si>
  <si>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</si>
  <si>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</si>
  <si>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</si>
  <si>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</si>
  <si>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</si>
  <si>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</si>
  <si>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</si>
  <si>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</si>
  <si>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</si>
  <si>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</si>
  <si>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</si>
  <si>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</si>
  <si>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</si>
  <si>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</si>
  <si>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</si>
  <si>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</si>
  <si>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</si>
  <si>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</si>
  <si>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</si>
  <si>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</si>
  <si>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</si>
  <si>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</si>
  <si>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</si>
  <si>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</si>
  <si>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</si>
  <si>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</si>
  <si>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</si>
  <si>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</si>
  <si>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</si>
  <si>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</si>
  <si>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</si>
  <si>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</si>
  <si>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</si>
  <si>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</si>
  <si>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</si>
  <si>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</si>
  <si>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</si>
  <si>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</si>
  <si>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</si>
  <si>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</si>
  <si>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</si>
  <si>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</si>
  <si>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</si>
  <si>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</si>
  <si>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</si>
  <si>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</si>
  <si>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</si>
  <si>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</si>
  <si>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</si>
  <si>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</si>
  <si>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</si>
  <si>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</si>
  <si>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</si>
  <si>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</si>
  <si>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</si>
  <si>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</si>
  <si>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</si>
  <si>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</si>
  <si>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</si>
  <si>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</si>
  <si>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</si>
  <si>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</si>
  <si>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</si>
  <si>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</si>
  <si>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</si>
  <si>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</si>
  <si>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</si>
  <si>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</si>
  <si>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</si>
  <si>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</si>
  <si>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</si>
  <si>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</si>
  <si>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</si>
  <si>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</si>
  <si>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</si>
  <si>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</si>
  <si>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</si>
  <si>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</si>
  <si>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</si>
  <si>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</si>
  <si>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</si>
  <si>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</si>
  <si>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</si>
  <si>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</si>
  <si>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</si>
  <si>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</si>
  <si>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</si>
  <si>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</si>
  <si>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</si>
  <si>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</si>
  <si>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</si>
  <si>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</si>
  <si>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</si>
  <si>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</si>
  <si>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</si>
  <si>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</si>
  <si>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</si>
  <si>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</si>
  <si>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</si>
  <si>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</si>
  <si>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</si>
  <si>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</si>
  <si>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</si>
  <si>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</si>
  <si>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</si>
  <si>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</si>
  <si>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</si>
  <si>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</si>
  <si>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</si>
  <si>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</si>
  <si>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</si>
  <si>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</si>
  <si>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</si>
  <si>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</si>
  <si>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</si>
  <si>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</si>
  <si>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</si>
  <si>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</si>
  <si>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</si>
  <si>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</si>
  <si>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</si>
  <si>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</si>
  <si>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</si>
  <si>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</si>
  <si>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</si>
  <si>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</si>
  <si>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</si>
  <si>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</si>
  <si>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</si>
  <si>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</si>
  <si>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</si>
  <si>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</si>
  <si>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</si>
  <si>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</si>
  <si>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</si>
  <si>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</si>
  <si>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</si>
  <si>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</si>
  <si>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</si>
  <si>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</si>
  <si>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</si>
  <si>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</si>
  <si>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</si>
  <si>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</si>
  <si>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</si>
  <si>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</si>
  <si>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</si>
  <si>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</si>
  <si>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</si>
  <si>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</si>
  <si>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</si>
  <si>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</si>
  <si>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</si>
  <si>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</si>
  <si>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</si>
  <si>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</si>
  <si>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</si>
  <si>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</si>
  <si>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</si>
  <si>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</si>
  <si>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</si>
  <si>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</si>
  <si>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</si>
  <si>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</si>
  <si>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</si>
  <si>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</si>
  <si>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</si>
  <si>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</si>
  <si>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</si>
  <si>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</si>
  <si>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</si>
  <si>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</si>
  <si>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</si>
  <si>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</si>
  <si>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</si>
  <si>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</si>
  <si>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</si>
  <si>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</si>
  <si>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</si>
  <si>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</si>
  <si>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</si>
  <si>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</si>
  <si>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</si>
  <si>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</si>
  <si>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</si>
  <si>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</si>
  <si>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</si>
  <si>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</si>
  <si>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</si>
  <si>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</si>
  <si>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</si>
  <si>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</si>
  <si>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</si>
  <si>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</si>
  <si>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</si>
  <si>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</si>
  <si>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</si>
  <si>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</si>
  <si>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</si>
  <si>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</si>
  <si>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</si>
  <si>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</si>
  <si>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</si>
  <si>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</si>
  <si>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</si>
  <si>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</si>
  <si>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</si>
  <si>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</si>
  <si>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</si>
  <si>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</si>
  <si>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</si>
  <si>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</si>
  <si>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</si>
  <si>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</si>
  <si>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</si>
  <si>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</si>
  <si>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</si>
  <si>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</si>
  <si>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</si>
  <si>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</si>
  <si>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</si>
  <si>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</si>
  <si>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</si>
  <si>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</si>
  <si>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</si>
  <si>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</si>
  <si>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</si>
  <si>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</si>
  <si>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</si>
  <si>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</si>
  <si>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</si>
  <si>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</si>
  <si>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</si>
  <si>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</si>
  <si>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</si>
  <si>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</si>
  <si>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</si>
  <si>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</si>
  <si>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</si>
  <si>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</si>
  <si>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</si>
  <si>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</si>
  <si>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</si>
  <si>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</si>
  <si>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</si>
  <si>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</si>
  <si>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</si>
  <si>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</si>
  <si>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</si>
  <si>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</si>
  <si>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</si>
  <si>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</si>
  <si>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</si>
  <si>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</si>
  <si>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</si>
  <si>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</si>
  <si>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</si>
  <si>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</si>
  <si>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</si>
  <si>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</si>
  <si>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</si>
  <si>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</si>
  <si>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</si>
  <si>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</si>
  <si>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</si>
  <si>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</si>
  <si>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</si>
  <si>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</si>
  <si>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</si>
  <si>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</si>
  <si>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</si>
  <si>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</si>
  <si>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</si>
  <si>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</si>
  <si>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</si>
  <si>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</si>
  <si>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</si>
  <si>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</si>
  <si>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</si>
  <si>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</si>
  <si>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</si>
  <si>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</si>
  <si>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</si>
  <si>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</si>
  <si>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</si>
  <si>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</si>
  <si>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</si>
  <si>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</si>
  <si>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</si>
  <si>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</si>
  <si>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</si>
  <si>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</si>
  <si>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</si>
  <si>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</si>
  <si>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</si>
  <si>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</si>
  <si>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</si>
  <si>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</si>
  <si>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</si>
  <si>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</si>
  <si>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</si>
  <si>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</si>
  <si>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</si>
  <si>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</si>
  <si>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</si>
  <si>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</si>
  <si>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</si>
  <si>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</si>
  <si>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</si>
  <si>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</si>
  <si>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</si>
  <si>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</si>
  <si>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</si>
  <si>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</si>
  <si>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</si>
  <si>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</si>
  <si>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</si>
  <si>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</si>
  <si>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</si>
  <si>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</si>
  <si>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</si>
  <si>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</si>
  <si>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</si>
  <si>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</si>
  <si>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</si>
  <si>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</si>
  <si>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</si>
  <si>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</si>
  <si>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</si>
  <si>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</si>
  <si>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</si>
  <si>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</si>
  <si>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</si>
  <si>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</si>
  <si>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</si>
  <si>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</si>
  <si>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</si>
  <si>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</si>
  <si>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</si>
  <si>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</si>
  <si>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</si>
  <si>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</si>
  <si>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</si>
  <si>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</si>
  <si>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</si>
  <si>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</si>
  <si>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</si>
  <si>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</si>
  <si>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</si>
  <si>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</si>
  <si>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</si>
  <si>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</si>
  <si>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</si>
  <si>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</si>
  <si>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</si>
  <si>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</si>
  <si>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</si>
  <si>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</si>
  <si>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</si>
  <si>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</si>
  <si>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</si>
  <si>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</si>
  <si>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</si>
  <si>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</si>
  <si>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</si>
  <si>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</si>
  <si>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</si>
  <si>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</si>
  <si>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</si>
  <si>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</si>
  <si>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</si>
  <si>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</si>
  <si>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</si>
  <si>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</si>
  <si>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</si>
  <si>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</si>
  <si>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</si>
  <si>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</si>
  <si>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</si>
  <si>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</si>
  <si>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</si>
  <si>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</si>
  <si>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</si>
  <si>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</si>
  <si>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</si>
  <si>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</si>
  <si>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</si>
  <si>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</si>
  <si>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</si>
  <si>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</si>
  <si>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</si>
  <si>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</si>
  <si>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</si>
  <si>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</si>
  <si>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</si>
  <si>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</si>
  <si>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</si>
  <si>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</si>
  <si>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</si>
  <si>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</si>
  <si>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</si>
  <si>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</si>
  <si>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</si>
  <si>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</si>
  <si>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</si>
  <si>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</si>
  <si>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</si>
  <si>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</si>
  <si>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</si>
  <si>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</si>
  <si>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</si>
  <si>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</si>
  <si>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</si>
  <si>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</si>
  <si>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</si>
  <si>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</si>
  <si>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</si>
  <si>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</si>
  <si>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</si>
  <si>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</si>
  <si>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</si>
  <si>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</si>
  <si>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</si>
  <si>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</si>
  <si>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</si>
  <si>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</si>
  <si>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</si>
  <si>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</si>
  <si>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</si>
  <si>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</si>
  <si>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</si>
  <si>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</si>
  <si>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</si>
  <si>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</si>
  <si>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</si>
  <si>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</si>
  <si>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</si>
  <si>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</si>
  <si>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</si>
  <si>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</si>
  <si>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</si>
  <si>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</si>
  <si>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</si>
  <si>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</si>
  <si>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</si>
  <si>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</si>
  <si>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</si>
  <si>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</si>
  <si>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</si>
  <si>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</si>
  <si>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</si>
  <si>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</si>
  <si>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</si>
  <si>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</si>
  <si>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</si>
  <si>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</si>
  <si>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</si>
  <si>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</si>
  <si>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</si>
  <si>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</si>
  <si>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</si>
  <si>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</si>
  <si>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</si>
  <si>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</si>
  <si>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</si>
  <si>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</si>
  <si>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</si>
  <si>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</si>
  <si>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</si>
  <si>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</si>
  <si>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</si>
  <si>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</si>
  <si>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</si>
  <si>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</si>
  <si>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</si>
  <si>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</si>
  <si>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</si>
  <si>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</si>
  <si>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</si>
  <si>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</si>
  <si>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</si>
  <si>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</si>
  <si>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</si>
  <si>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</si>
  <si>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</si>
  <si>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</si>
  <si>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</si>
  <si>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</si>
  <si>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</si>
  <si>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</si>
  <si>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</si>
  <si>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</si>
  <si>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</si>
  <si>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</si>
  <si>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</si>
  <si>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</si>
  <si>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</si>
  <si>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</si>
  <si>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</si>
  <si>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</si>
  <si>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</si>
  <si>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</si>
  <si>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</si>
  <si>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</si>
  <si>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</si>
  <si>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</si>
  <si>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</si>
  <si>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</si>
  <si>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</si>
  <si>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</si>
  <si>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</si>
  <si>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</si>
  <si>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</si>
  <si>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</si>
  <si>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</si>
  <si>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</si>
  <si>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</si>
  <si>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</si>
  <si>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</si>
  <si>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</si>
  <si>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</si>
  <si>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</si>
  <si>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</si>
  <si>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</si>
  <si>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</si>
  <si>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</si>
  <si>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</si>
  <si>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</si>
  <si>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</si>
  <si>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</si>
  <si>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</si>
  <si>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</si>
  <si>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</si>
  <si>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</si>
  <si>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</si>
  <si>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</si>
  <si>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</si>
  <si>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</si>
  <si>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</si>
  <si>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</si>
  <si>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</si>
  <si>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</si>
  <si>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</si>
  <si>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</si>
  <si>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</si>
  <si>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</si>
  <si>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</si>
  <si>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</si>
  <si>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</si>
  <si>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</si>
  <si>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</si>
  <si>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</si>
  <si>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</si>
  <si>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</si>
  <si>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</si>
  <si>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</si>
  <si>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</si>
  <si>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</si>
  <si>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</si>
  <si>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</si>
  <si>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</si>
  <si>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</si>
  <si>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</si>
  <si>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</si>
  <si>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</si>
  <si>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</si>
  <si>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</si>
  <si>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</si>
  <si>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</si>
  <si>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</si>
  <si>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</si>
  <si>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</si>
  <si>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</si>
  <si>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</si>
  <si>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</si>
  <si>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</si>
  <si>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</si>
  <si>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</si>
  <si>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</si>
  <si>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</si>
  <si>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</si>
  <si>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</si>
  <si>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</si>
  <si>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</si>
  <si>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</si>
  <si>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</si>
  <si>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</si>
  <si>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</si>
  <si>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</si>
  <si>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</si>
  <si>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</si>
  <si>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</si>
  <si>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</si>
  <si>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</si>
  <si>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</si>
  <si>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</si>
  <si>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</si>
  <si>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</si>
  <si>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</si>
  <si>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</si>
  <si>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</si>
  <si>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</si>
  <si>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</si>
  <si>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</si>
  <si>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</si>
  <si>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</si>
  <si>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</si>
  <si>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</si>
  <si>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</si>
  <si>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</si>
  <si>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</si>
  <si>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</si>
  <si>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</si>
  <si>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</si>
  <si>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</si>
  <si>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</si>
  <si>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</si>
  <si>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</si>
  <si>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</si>
  <si>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</si>
  <si>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</si>
  <si>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</si>
  <si>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</si>
  <si>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</si>
  <si>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</si>
  <si>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</si>
  <si>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</si>
  <si>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</si>
  <si>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</si>
  <si>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</si>
  <si>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</si>
  <si>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</si>
  <si>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</si>
  <si>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</si>
  <si>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</si>
  <si>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</si>
  <si>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</si>
  <si>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</si>
  <si>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</si>
  <si>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</si>
  <si>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</si>
  <si>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</si>
  <si>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</si>
  <si>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</si>
  <si>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</si>
  <si>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</si>
  <si>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</si>
  <si>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</si>
  <si>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</si>
  <si>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</si>
  <si>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</si>
  <si>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</si>
  <si>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</si>
  <si>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</si>
  <si>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</si>
  <si>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</si>
  <si>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</si>
  <si>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</si>
  <si>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</si>
  <si>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</si>
  <si>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</si>
  <si>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</si>
  <si>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</si>
  <si>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</si>
  <si>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</si>
  <si>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</si>
  <si>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</si>
  <si>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</si>
  <si>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</si>
  <si>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</si>
  <si>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</si>
  <si>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</si>
  <si>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</si>
  <si>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</si>
  <si>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</si>
  <si>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</si>
  <si>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</si>
  <si>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</si>
  <si>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</si>
  <si>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</si>
  <si>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</si>
  <si>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</si>
  <si>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</si>
  <si>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</si>
  <si>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</si>
  <si>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</si>
  <si>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</si>
  <si>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</si>
  <si>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</si>
  <si>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</si>
  <si>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</si>
  <si>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</si>
  <si>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</si>
  <si>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</si>
  <si>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</si>
  <si>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</si>
  <si>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</si>
  <si>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</si>
  <si>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</si>
  <si>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</si>
  <si>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</si>
  <si>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</si>
  <si>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</si>
  <si>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</si>
  <si>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</si>
  <si>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</si>
  <si>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</si>
  <si>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</si>
  <si>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</si>
  <si>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</si>
  <si>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</si>
  <si>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</si>
  <si>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</si>
  <si>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</si>
  <si>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</si>
  <si>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</si>
  <si>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</si>
  <si>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</si>
  <si>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</si>
  <si>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</si>
  <si>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</si>
  <si>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</si>
  <si>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</si>
  <si>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</si>
  <si>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</si>
  <si>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</si>
  <si>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</si>
  <si>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</si>
  <si>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</si>
  <si>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</si>
  <si>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</si>
  <si>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</si>
  <si>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</si>
  <si>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</si>
  <si>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</si>
  <si>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</si>
  <si>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</si>
  <si>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</si>
  <si>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</si>
  <si>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</si>
  <si>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</si>
  <si>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</si>
  <si>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</si>
  <si>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</si>
  <si>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</si>
  <si>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</si>
  <si>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</si>
  <si>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</si>
  <si>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</si>
  <si>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</si>
  <si>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</si>
  <si>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</si>
  <si>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</si>
  <si>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</si>
  <si>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</si>
  <si>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</si>
  <si>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</si>
  <si>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</si>
  <si>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</si>
  <si>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</si>
  <si>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</si>
  <si>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</si>
  <si>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</si>
  <si>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</si>
  <si>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</si>
  <si>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</si>
  <si>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</si>
  <si>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</si>
  <si>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</si>
  <si>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</si>
  <si>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</si>
  <si>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</si>
  <si>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</si>
  <si>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</si>
  <si>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</si>
  <si>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</si>
  <si>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</si>
  <si>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</si>
  <si>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</si>
  <si>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</si>
  <si>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</si>
  <si>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</si>
  <si>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</si>
  <si>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</si>
  <si>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</si>
  <si>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</si>
  <si>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</si>
  <si>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</si>
  <si>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</si>
  <si>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</si>
  <si>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</si>
  <si>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</si>
  <si>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</si>
  <si>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</si>
  <si>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</si>
  <si>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</si>
  <si>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</si>
  <si>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</si>
  <si>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</si>
  <si>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</si>
  <si>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</si>
  <si>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</si>
  <si>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</si>
  <si>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</si>
  <si>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</si>
  <si>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</si>
  <si>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</si>
  <si>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</si>
  <si>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</si>
  <si>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</si>
  <si>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</si>
  <si>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</si>
  <si>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</si>
  <si>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</si>
  <si>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</si>
  <si>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</si>
  <si>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</si>
  <si>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</si>
  <si>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</si>
  <si>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</si>
  <si>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</si>
  <si>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</si>
  <si>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</si>
  <si>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</si>
  <si>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</si>
  <si>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</si>
  <si>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</si>
  <si>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</si>
  <si>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</si>
  <si>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</si>
  <si>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</si>
  <si>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</si>
  <si>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</si>
  <si>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</si>
  <si>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</si>
  <si>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</si>
  <si>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</si>
  <si>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</si>
  <si>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</si>
  <si>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</si>
  <si>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</si>
  <si>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</si>
  <si>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</si>
  <si>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</si>
  <si>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</si>
  <si>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</si>
  <si>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</si>
  <si>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</si>
  <si>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</si>
  <si>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</si>
  <si>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</si>
  <si>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</si>
  <si>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</si>
  <si>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</si>
  <si>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</si>
  <si>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</si>
  <si>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</si>
  <si>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</si>
  <si>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</si>
  <si>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</si>
  <si>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</si>
  <si>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</si>
  <si>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</si>
  <si>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</si>
  <si>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</si>
  <si>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</si>
  <si>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</si>
  <si>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</si>
  <si>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</si>
  <si>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</si>
  <si>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</si>
  <si>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</si>
  <si>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</si>
  <si>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</si>
  <si>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</si>
  <si>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</si>
  <si>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</si>
  <si>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</si>
  <si>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</si>
  <si>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</si>
  <si>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</si>
  <si>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</si>
  <si>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</si>
  <si>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</si>
  <si>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</si>
  <si>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</si>
  <si>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</si>
  <si>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</si>
  <si>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</si>
  <si>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</si>
  <si>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</si>
  <si>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</si>
  <si>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</si>
  <si>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</si>
  <si>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</si>
  <si>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</si>
  <si>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</si>
  <si>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</si>
  <si>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</si>
  <si>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</si>
  <si>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</si>
  <si>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</si>
  <si>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</si>
  <si>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</si>
  <si>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</si>
  <si>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</si>
  <si>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</si>
  <si>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</si>
  <si>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</si>
  <si>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</si>
  <si>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</si>
  <si>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</si>
  <si>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</si>
  <si>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</si>
  <si>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</si>
  <si>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</si>
  <si>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</si>
  <si>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</si>
  <si>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</si>
  <si>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</si>
  <si>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</si>
  <si>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</si>
  <si>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</si>
  <si>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</si>
  <si>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</si>
  <si>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</si>
  <si>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</si>
  <si>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</si>
  <si>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</si>
  <si>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</si>
  <si>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</si>
  <si>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</si>
  <si>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</si>
  <si>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</si>
  <si>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</si>
  <si>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</si>
  <si>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</si>
  <si>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</si>
  <si>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</si>
  <si>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</si>
  <si>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</si>
  <si>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</si>
  <si>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</si>
  <si>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</si>
  <si>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</si>
  <si>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</si>
  <si>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</si>
  <si>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</si>
  <si>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</si>
  <si>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</si>
  <si>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</si>
  <si>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</si>
  <si>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</si>
  <si>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</si>
  <si>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</si>
  <si>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</si>
  <si>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</si>
  <si>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</si>
  <si>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</si>
  <si>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</si>
  <si>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</si>
  <si>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</si>
  <si>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</si>
  <si>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</si>
  <si>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</si>
  <si>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</si>
  <si>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</si>
  <si>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</si>
  <si>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</si>
  <si>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</si>
  <si>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</si>
  <si>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</si>
  <si>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</si>
  <si>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</si>
  <si>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</si>
  <si>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</si>
  <si>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</si>
  <si>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</si>
  <si>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</si>
  <si>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</si>
  <si>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</si>
  <si>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</si>
  <si>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</si>
  <si>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</si>
  <si>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</si>
  <si>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</si>
  <si>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</si>
  <si>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</si>
  <si>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</si>
  <si>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</si>
  <si>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</si>
  <si>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</si>
  <si>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</si>
  <si>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</si>
  <si>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</si>
  <si>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</si>
  <si>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</si>
  <si>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</si>
  <si>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</si>
  <si>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</si>
  <si>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</si>
  <si>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</si>
  <si>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</si>
  <si>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</si>
  <si>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</si>
  <si>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</si>
  <si>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</si>
  <si>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</si>
  <si>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</si>
  <si>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</si>
  <si>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</si>
  <si>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</si>
  <si>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</si>
  <si>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</si>
  <si>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</si>
  <si>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</si>
  <si>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</si>
  <si>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</si>
  <si>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</si>
  <si>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</si>
  <si>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</si>
  <si>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</si>
  <si>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</si>
  <si>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</si>
  <si>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</si>
  <si>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</si>
  <si>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</si>
  <si>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</si>
  <si>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</si>
  <si>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</si>
  <si>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</si>
  <si>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</si>
  <si>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</si>
  <si>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</si>
  <si>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</si>
  <si>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</si>
  <si>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</si>
  <si>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</si>
  <si>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</si>
  <si>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</si>
  <si>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</si>
  <si>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</si>
  <si>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</si>
  <si>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</si>
  <si>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</si>
  <si>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</si>
  <si>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</si>
  <si>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</si>
  <si>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</si>
  <si>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</si>
  <si>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</si>
  <si>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</si>
  <si>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</si>
  <si>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</si>
  <si>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</si>
  <si>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</si>
  <si>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</si>
  <si>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</si>
  <si>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</si>
  <si>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</si>
  <si>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</si>
  <si>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</si>
  <si>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</si>
  <si>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</si>
  <si>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</si>
  <si>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</si>
  <si>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</si>
  <si>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</si>
  <si>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</si>
  <si>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</si>
  <si>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</si>
  <si>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</si>
  <si>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</si>
  <si>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</si>
  <si>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</si>
  <si>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</si>
  <si>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</si>
  <si>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</si>
  <si>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</si>
  <si>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</si>
  <si>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</si>
  <si>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</si>
  <si>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</si>
  <si>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</si>
  <si>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</si>
  <si>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</si>
  <si>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</si>
  <si>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</si>
  <si>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</si>
  <si>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</si>
  <si>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</si>
  <si>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</si>
  <si>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</si>
  <si>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</si>
  <si>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</si>
  <si>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</si>
  <si>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</si>
  <si>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</si>
  <si>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</si>
  <si>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</si>
  <si>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</si>
  <si>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</si>
  <si>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</si>
  <si>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</si>
  <si>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</si>
  <si>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</si>
  <si>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</si>
  <si>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</si>
  <si>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</si>
  <si>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</si>
  <si>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</si>
  <si>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</si>
  <si>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</si>
  <si>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</si>
  <si>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</si>
  <si>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</si>
  <si>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</si>
  <si>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</si>
  <si>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</si>
  <si>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</si>
  <si>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</si>
  <si>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</si>
  <si>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</si>
  <si>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</si>
  <si>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</si>
  <si>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</si>
  <si>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</si>
  <si>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</si>
  <si>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</si>
  <si>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</si>
  <si>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</si>
  <si>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</si>
  <si>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</si>
  <si>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</si>
  <si>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</si>
  <si>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</si>
  <si>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</si>
  <si>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</si>
  <si>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</si>
  <si>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</si>
  <si>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</si>
  <si>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</si>
  <si>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</si>
  <si>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</si>
  <si>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</si>
  <si>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</si>
  <si>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</si>
  <si>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</si>
  <si>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</si>
  <si>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</si>
  <si>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</si>
  <si>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</si>
  <si>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</si>
  <si>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</si>
  <si>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</si>
  <si>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</si>
  <si>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</si>
  <si>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</si>
  <si>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</si>
  <si>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</si>
  <si>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</si>
  <si>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</si>
  <si>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</si>
  <si>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</si>
  <si>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</si>
  <si>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</si>
  <si>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</si>
  <si>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</si>
  <si>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</si>
  <si>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</si>
  <si>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</si>
  <si>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</si>
  <si>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</si>
  <si>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</si>
  <si>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</si>
  <si>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</si>
  <si>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</si>
  <si>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</si>
  <si>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</si>
  <si>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</si>
  <si>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</si>
  <si>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</si>
  <si>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</si>
  <si>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</si>
  <si>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</si>
  <si>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</si>
  <si>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</si>
  <si>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</si>
  <si>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</si>
  <si>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</si>
  <si>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</si>
  <si>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</si>
  <si>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</si>
  <si>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</si>
  <si>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</si>
  <si>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</si>
  <si>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</si>
  <si>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</si>
  <si>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</si>
  <si>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</si>
  <si>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</si>
  <si>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</si>
  <si>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</si>
  <si>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</si>
  <si>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</si>
  <si>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</si>
  <si>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</si>
  <si>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</si>
  <si>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</si>
  <si>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</si>
  <si>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</si>
  <si>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</si>
  <si>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</si>
  <si>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</si>
  <si>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</si>
  <si>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</si>
  <si>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</si>
  <si>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</si>
  <si>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</si>
  <si>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</si>
  <si>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</si>
  <si>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</si>
  <si>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</si>
  <si>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</si>
  <si>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</si>
  <si>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</si>
  <si>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</si>
  <si>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</si>
  <si>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</si>
  <si>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</si>
  <si>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</si>
  <si>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</si>
  <si>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</si>
  <si>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</si>
  <si>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</si>
  <si>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</si>
  <si>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</si>
  <si>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</si>
  <si>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</si>
  <si>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</si>
  <si>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</si>
  <si>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</si>
  <si>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</si>
  <si>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</si>
  <si>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</si>
  <si>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</si>
  <si>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</si>
  <si>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</si>
  <si>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</si>
  <si>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</si>
  <si>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</si>
  <si>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</si>
  <si>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</si>
  <si>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</si>
  <si>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</si>
  <si>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</si>
  <si>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</si>
  <si>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</si>
  <si>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</si>
  <si>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</si>
  <si>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</si>
  <si>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</si>
  <si>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</si>
  <si>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</si>
  <si>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</si>
  <si>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</si>
  <si>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</si>
  <si>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</si>
  <si>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</si>
  <si>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</si>
  <si>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</si>
  <si>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</si>
  <si>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</si>
  <si>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</si>
  <si>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</si>
  <si>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</si>
  <si>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</si>
  <si>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</si>
  <si>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</si>
  <si>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</si>
  <si>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</si>
  <si>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</si>
  <si>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</si>
  <si>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</si>
  <si>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</si>
  <si>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</si>
  <si>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</si>
  <si>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</si>
  <si>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</si>
  <si>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</si>
  <si>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</si>
  <si>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</si>
  <si>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</si>
  <si>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</si>
  <si>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</si>
  <si>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</si>
  <si>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</si>
  <si>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</si>
  <si>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</si>
  <si>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</si>
  <si>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</si>
  <si>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</si>
  <si>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</si>
  <si>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</si>
  <si>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</si>
  <si>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</si>
  <si>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</si>
  <si>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</si>
  <si>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</si>
  <si>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</si>
  <si>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</si>
  <si>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</si>
  <si>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</si>
  <si>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</si>
  <si>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</si>
  <si>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</si>
  <si>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</si>
  <si>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</si>
  <si>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</si>
  <si>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</si>
  <si>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</si>
  <si>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</si>
  <si>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</si>
  <si>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</si>
  <si>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</si>
  <si>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</si>
  <si>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</si>
  <si>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</si>
  <si>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</si>
  <si>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</si>
  <si>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</si>
  <si>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</si>
  <si>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</si>
  <si>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</si>
  <si>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</si>
  <si>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</si>
  <si>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</si>
  <si>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</si>
  <si>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</si>
  <si>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</si>
  <si>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</si>
  <si>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</si>
  <si>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</si>
  <si>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</si>
  <si>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</si>
  <si>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</si>
  <si>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</si>
  <si>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</si>
  <si>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</si>
  <si>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</si>
  <si>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</si>
  <si>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</si>
  <si>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</si>
  <si>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</si>
  <si>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</si>
  <si>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</si>
  <si>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</si>
  <si>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</si>
  <si>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</si>
  <si>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</si>
  <si>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</si>
  <si>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</si>
  <si>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</si>
  <si>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</si>
  <si>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</si>
  <si>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</si>
  <si>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</si>
  <si>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</si>
  <si>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</si>
  <si>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</si>
  <si>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</si>
  <si>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</si>
  <si>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</si>
  <si>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</si>
  <si>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</si>
  <si>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</si>
  <si>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</si>
  <si>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</si>
  <si>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</si>
  <si>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</si>
  <si>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</si>
  <si>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</si>
  <si>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</si>
  <si>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</si>
  <si>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</si>
  <si>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</si>
  <si>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</si>
  <si>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</si>
  <si>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</si>
  <si>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</si>
  <si>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</si>
  <si>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</si>
  <si>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</si>
  <si>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</si>
  <si>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</si>
  <si>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</si>
  <si>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</si>
  <si>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</si>
  <si>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</si>
  <si>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</si>
  <si>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</si>
  <si>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</si>
  <si>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</si>
  <si>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</si>
  <si>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</si>
  <si>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</si>
  <si>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</si>
  <si>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</si>
  <si>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</si>
  <si>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</si>
  <si>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</si>
  <si>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</si>
  <si>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</si>
  <si>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</si>
  <si>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</si>
  <si>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</si>
  <si>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</si>
  <si>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</si>
  <si>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</si>
  <si>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</si>
  <si>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</si>
  <si>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</si>
  <si>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</si>
  <si>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</si>
  <si>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</si>
  <si>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</si>
  <si>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</si>
  <si>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</si>
  <si>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</si>
  <si>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</si>
  <si>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</si>
  <si>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</si>
  <si>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</si>
  <si>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</si>
  <si>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</si>
  <si>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</si>
  <si>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</si>
  <si>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</si>
  <si>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</si>
  <si>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</si>
  <si>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</si>
  <si>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</si>
  <si>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</si>
  <si>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</si>
  <si>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</si>
  <si>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</si>
  <si>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</si>
  <si>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</si>
  <si>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</si>
  <si>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</si>
  <si>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</si>
  <si>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</si>
  <si>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</si>
  <si>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</si>
  <si>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</si>
  <si>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</si>
  <si>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</si>
  <si>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</si>
  <si>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</si>
  <si>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</si>
  <si>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</si>
  <si>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</si>
  <si>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</si>
  <si>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</si>
  <si>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</si>
  <si>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</si>
  <si>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</si>
  <si>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</si>
  <si>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</si>
  <si>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</si>
  <si>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</si>
  <si>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</si>
  <si>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</si>
  <si>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</si>
  <si>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</si>
  <si>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</si>
  <si>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</si>
  <si>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</si>
  <si>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</si>
  <si>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</si>
  <si>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</si>
  <si>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</si>
  <si>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</si>
  <si>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</si>
  <si>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</si>
  <si>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</si>
  <si>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</si>
  <si>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</si>
  <si>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</si>
  <si>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</si>
  <si>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</si>
  <si>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</si>
  <si>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</si>
  <si>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</si>
  <si>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</si>
  <si>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</si>
  <si>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</si>
  <si>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</si>
  <si>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</si>
  <si>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</si>
  <si>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</si>
  <si>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</si>
  <si>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</si>
  <si>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</si>
  <si>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</si>
  <si>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</si>
  <si>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</si>
  <si>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</si>
  <si>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</si>
  <si>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</si>
  <si>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</si>
  <si>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</si>
  <si>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</si>
  <si>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</si>
  <si>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</si>
  <si>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</si>
  <si>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</si>
  <si>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</si>
  <si>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</si>
  <si>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</si>
  <si>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</si>
  <si>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</si>
  <si>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</si>
  <si>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</si>
  <si>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</si>
  <si>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</si>
  <si>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</si>
  <si>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</si>
  <si>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</si>
  <si>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</si>
  <si>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</si>
  <si>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</si>
  <si>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</si>
  <si>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</si>
  <si>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</si>
  <si>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</si>
  <si>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</si>
  <si>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</si>
  <si>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</si>
  <si>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</si>
  <si>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</si>
  <si>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</si>
  <si>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</si>
  <si>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</si>
  <si>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</si>
  <si>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</si>
  <si>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</si>
  <si>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</si>
  <si>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</si>
  <si>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</si>
  <si>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</si>
  <si>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</si>
  <si>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</si>
  <si>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</si>
  <si>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</si>
  <si>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</si>
  <si>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</si>
  <si>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</si>
  <si>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</si>
  <si>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</si>
  <si>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</si>
  <si>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</si>
  <si>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</si>
  <si>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</si>
  <si>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</si>
  <si>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</si>
  <si>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</si>
  <si>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</si>
  <si>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</si>
  <si>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</si>
  <si>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</si>
  <si>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</si>
  <si>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</si>
  <si>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</si>
  <si>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</si>
  <si>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</si>
  <si>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</si>
  <si>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</si>
  <si>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</si>
  <si>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</si>
  <si>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</si>
  <si>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</si>
  <si>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</si>
  <si>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</si>
  <si>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</si>
  <si>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</si>
  <si>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</si>
  <si>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</si>
  <si>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</si>
  <si>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</si>
  <si>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</si>
  <si>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</si>
  <si>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</si>
  <si>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</si>
  <si>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</si>
  <si>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</si>
  <si>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</si>
  <si>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</si>
  <si>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</si>
  <si>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</si>
  <si>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</si>
  <si>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</si>
  <si>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</si>
  <si>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</si>
  <si>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</si>
  <si>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</si>
  <si>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</si>
  <si>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</si>
  <si>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</si>
  <si>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</si>
  <si>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</si>
  <si>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</si>
  <si>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</si>
  <si>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</si>
  <si>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</si>
  <si>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</si>
  <si>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</si>
  <si>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</si>
  <si>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</si>
  <si>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</si>
  <si>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</si>
  <si>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</si>
  <si>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</si>
  <si>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</si>
  <si>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</si>
  <si>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</si>
  <si>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</si>
  <si>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</si>
  <si>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</si>
  <si>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</si>
  <si>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</si>
  <si>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</si>
  <si>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</si>
  <si>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</si>
  <si>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</si>
  <si>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</si>
  <si>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</si>
  <si>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</si>
  <si>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</si>
  <si>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</si>
  <si>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</si>
  <si>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</si>
  <si>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</si>
  <si>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</si>
  <si>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</si>
  <si>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</si>
  <si>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</si>
  <si>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</si>
  <si>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</si>
  <si>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</si>
  <si>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</si>
  <si>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</si>
  <si>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</si>
  <si>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</si>
  <si>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</si>
  <si>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</si>
  <si>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</si>
  <si>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</si>
  <si>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</si>
  <si>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</si>
  <si>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</si>
  <si>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</si>
  <si>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</si>
  <si>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</si>
  <si>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</si>
  <si>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</si>
  <si>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</si>
  <si>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</si>
  <si>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</si>
  <si>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</si>
  <si>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</si>
  <si>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</si>
  <si>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</si>
  <si>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</si>
  <si>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</si>
  <si>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</si>
  <si>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</si>
  <si>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</si>
  <si>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</si>
  <si>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</si>
  <si>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</si>
  <si>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</si>
  <si>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</si>
  <si>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</si>
  <si>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</si>
  <si>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</si>
  <si>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</si>
  <si>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</si>
  <si>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</si>
  <si>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</si>
  <si>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</si>
  <si>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</si>
  <si>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</si>
  <si>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</si>
  <si>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</si>
  <si>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</si>
  <si>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</si>
  <si>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</si>
  <si>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</si>
  <si>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</si>
  <si>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</si>
  <si>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</si>
  <si>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</si>
  <si>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</si>
  <si>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</si>
  <si>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</si>
  <si>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</si>
  <si>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</si>
  <si>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</si>
  <si>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</si>
  <si>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</si>
  <si>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</si>
  <si>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</si>
  <si>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</si>
  <si>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</si>
  <si>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</si>
  <si>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</si>
  <si>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</si>
  <si>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</si>
  <si>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</si>
  <si>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</si>
  <si>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</si>
  <si>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</si>
  <si>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</si>
  <si>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</si>
  <si>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</si>
  <si>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</si>
  <si>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</si>
  <si>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</si>
  <si>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</si>
  <si>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</si>
  <si>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</si>
  <si>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</si>
  <si>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</si>
  <si>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</si>
  <si>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</si>
  <si>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</si>
  <si>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</si>
  <si>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</si>
  <si>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</si>
  <si>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</si>
  <si>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</si>
  <si>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</si>
  <si>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</si>
  <si>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</si>
  <si>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</si>
  <si>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</si>
  <si>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</si>
  <si>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</si>
  <si>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</si>
  <si>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</si>
  <si>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</si>
  <si>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</si>
  <si>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</si>
  <si>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</si>
  <si>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</si>
  <si>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</si>
  <si>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</si>
  <si>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</si>
  <si>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</si>
  <si>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</si>
  <si>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</si>
  <si>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</si>
  <si>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</si>
  <si>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</si>
  <si>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</si>
  <si>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</si>
  <si>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</si>
  <si>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</si>
  <si>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</si>
  <si>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</si>
  <si>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</si>
  <si>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</si>
  <si>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</si>
  <si>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</si>
  <si>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</si>
  <si>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</si>
  <si>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</si>
  <si>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</si>
  <si>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</si>
  <si>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</si>
  <si>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</si>
  <si>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</si>
  <si>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</si>
  <si>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</si>
  <si>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</si>
  <si>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</si>
  <si>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</si>
  <si>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</si>
  <si>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</si>
  <si>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</si>
  <si>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</si>
  <si>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</si>
  <si>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</si>
  <si>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</si>
  <si>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</si>
  <si>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</si>
  <si>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</si>
  <si>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</si>
  <si>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</si>
  <si>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</si>
  <si>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</si>
  <si>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</si>
  <si>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</si>
  <si>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</si>
  <si>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</si>
  <si>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</si>
  <si>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</si>
  <si>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</si>
  <si>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</si>
  <si>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</si>
  <si>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</si>
  <si>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</si>
  <si>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</si>
  <si>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</si>
  <si>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</si>
  <si>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</si>
  <si>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</si>
  <si>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</si>
  <si>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</si>
  <si>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</si>
  <si>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</si>
  <si>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</si>
  <si>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</si>
  <si>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</si>
  <si>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</si>
  <si>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</si>
  <si>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</si>
  <si>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</si>
  <si>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</si>
  <si>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</si>
  <si>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</si>
  <si>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</si>
  <si>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</si>
  <si>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</si>
  <si>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</si>
  <si>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</si>
  <si>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</si>
  <si>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</si>
  <si>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</si>
  <si>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</si>
  <si>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</si>
  <si>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</si>
  <si>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</si>
  <si>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</si>
  <si>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</si>
  <si>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</si>
  <si>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</si>
  <si>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</si>
  <si>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</si>
  <si>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</si>
  <si>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</si>
  <si>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</si>
  <si>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</si>
  <si>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</si>
  <si>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</si>
  <si>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</si>
  <si>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</si>
  <si>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</si>
  <si>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</si>
  <si>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</si>
  <si>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</si>
  <si>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</si>
  <si>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</si>
  <si>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</si>
  <si>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</si>
  <si>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</si>
  <si>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</si>
  <si>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</si>
  <si>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</si>
  <si>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</si>
  <si>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</si>
  <si>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</si>
  <si>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</si>
  <si>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</si>
  <si>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</si>
  <si>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</si>
  <si>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</si>
  <si>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</si>
  <si>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</si>
  <si>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</si>
  <si>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</si>
  <si>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</si>
  <si>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</si>
  <si>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</si>
  <si>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</si>
  <si>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</si>
  <si>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</si>
  <si>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</si>
  <si>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</si>
  <si>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</si>
  <si>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</si>
  <si>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</si>
  <si>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</si>
  <si>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</si>
  <si>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</si>
  <si>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</si>
  <si>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</si>
  <si>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</si>
  <si>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</si>
  <si>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</si>
  <si>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</si>
  <si>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</si>
  <si>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</si>
  <si>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</si>
  <si>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</si>
  <si>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</si>
  <si>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</si>
  <si>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</si>
  <si>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</si>
  <si>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</si>
  <si>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</si>
  <si>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</si>
  <si>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</si>
  <si>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</si>
  <si>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</si>
  <si>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</si>
  <si>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</si>
  <si>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</si>
  <si>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</si>
  <si>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</si>
  <si>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</si>
  <si>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</si>
  <si>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</si>
  <si>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</si>
  <si>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</si>
  <si>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</si>
  <si>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</si>
  <si>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</si>
  <si>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</si>
  <si>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</si>
  <si>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</si>
  <si>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</si>
  <si>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</si>
  <si>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</si>
  <si>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</si>
  <si>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</si>
  <si>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</si>
  <si>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</si>
  <si>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</si>
  <si>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</si>
  <si>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</si>
  <si>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</si>
  <si>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</si>
  <si>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</si>
  <si>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</si>
  <si>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</si>
  <si>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</si>
  <si>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</si>
  <si>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</si>
  <si>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</si>
  <si>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</si>
  <si>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</si>
  <si>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</si>
  <si>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</si>
  <si>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</si>
  <si>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</si>
  <si>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</si>
  <si>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</si>
  <si>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</si>
  <si>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</si>
  <si>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</si>
  <si>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</si>
  <si>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</si>
  <si>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</si>
  <si>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</si>
  <si>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</si>
  <si>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</si>
  <si>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</si>
  <si>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</si>
  <si>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</si>
  <si>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</si>
  <si>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</si>
  <si>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</si>
  <si>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</si>
  <si>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</si>
  <si>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</si>
  <si>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</si>
  <si>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</si>
  <si>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</si>
  <si>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</si>
  <si>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</si>
  <si>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</si>
  <si>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</si>
  <si>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</si>
  <si>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</si>
  <si>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</si>
  <si>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</si>
  <si>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</si>
  <si>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</si>
  <si>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</si>
  <si>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</si>
  <si>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</si>
  <si>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</si>
  <si>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</si>
  <si>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</si>
  <si>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</si>
  <si>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</si>
  <si>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</si>
  <si>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</si>
  <si>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</si>
  <si>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</si>
  <si>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</si>
  <si>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</si>
  <si>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</si>
  <si>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</si>
  <si>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</si>
  <si>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</si>
  <si>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</si>
  <si>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</si>
  <si>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</si>
  <si>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</si>
  <si>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</si>
  <si>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</si>
  <si>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</si>
  <si>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</si>
  <si>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</si>
  <si>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</si>
  <si>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</si>
  <si>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</si>
  <si>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</si>
  <si>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</si>
  <si>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</si>
  <si>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</si>
  <si>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</si>
  <si>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</si>
  <si>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</si>
  <si>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</si>
  <si>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</si>
  <si>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</si>
  <si>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</si>
  <si>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</si>
  <si>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</si>
  <si>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</si>
  <si>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</si>
  <si>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</si>
  <si>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</si>
  <si>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</si>
  <si>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</si>
  <si>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</si>
  <si>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</si>
  <si>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</si>
  <si>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</si>
  <si>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</si>
  <si>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</si>
  <si>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</si>
  <si>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</si>
  <si>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</si>
  <si>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</si>
  <si>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</si>
  <si>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</si>
  <si>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</si>
  <si>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</si>
  <si>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</si>
  <si>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</si>
  <si>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</si>
  <si>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</si>
  <si>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</si>
  <si>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</si>
  <si>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</si>
  <si>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</si>
  <si>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</si>
  <si>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</si>
  <si>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</si>
  <si>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</si>
  <si>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</si>
  <si>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</si>
  <si>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</si>
  <si>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</si>
  <si>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</si>
  <si>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</si>
  <si>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</si>
  <si>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</si>
  <si>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</si>
  <si>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</si>
  <si>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</si>
  <si>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</si>
  <si>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</si>
  <si>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</si>
  <si>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</si>
  <si>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</si>
  <si>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</si>
  <si>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</si>
  <si>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</si>
  <si>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</si>
  <si>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</si>
  <si>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</si>
  <si>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</si>
  <si>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</si>
  <si>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</si>
  <si>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</si>
  <si>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</si>
  <si>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</si>
  <si>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</si>
  <si>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</si>
  <si>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</si>
  <si>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</si>
  <si>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</si>
  <si>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</si>
  <si>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</si>
  <si>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</si>
  <si>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</si>
  <si>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</si>
  <si>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</si>
  <si>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</si>
  <si>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</si>
  <si>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</si>
  <si>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</si>
  <si>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</si>
  <si>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</si>
  <si>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</si>
  <si>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</si>
  <si>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</si>
  <si>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</si>
  <si>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</si>
  <si>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</si>
  <si>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</si>
  <si>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</si>
  <si>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</si>
  <si>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</si>
  <si>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</si>
  <si>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</si>
  <si>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</si>
  <si>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</si>
  <si>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</si>
  <si>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</si>
  <si>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</si>
  <si>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</si>
  <si>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</si>
  <si>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</si>
  <si>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</si>
  <si>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</si>
  <si>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</si>
  <si>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</si>
  <si>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</si>
  <si>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</si>
  <si>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</si>
  <si>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</si>
  <si>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</si>
  <si>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</si>
  <si>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</si>
  <si>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</si>
  <si>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</si>
  <si>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</si>
  <si>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</si>
  <si>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</si>
  <si>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</si>
  <si>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</si>
  <si>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</si>
  <si>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</si>
  <si>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</si>
  <si>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</si>
  <si>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</si>
  <si>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</si>
  <si>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</si>
  <si>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</si>
  <si>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</si>
  <si>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</si>
  <si>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</si>
  <si>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</si>
  <si>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</si>
  <si>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</si>
  <si>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</si>
  <si>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</si>
  <si>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</si>
  <si>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</si>
  <si>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</si>
  <si>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</si>
  <si>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</si>
  <si>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</si>
  <si>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</si>
  <si>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</si>
  <si>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</si>
  <si>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</si>
  <si>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</si>
  <si>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</si>
  <si>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</si>
  <si>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</si>
  <si>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</si>
  <si>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</si>
  <si>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</si>
  <si>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</si>
  <si>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</si>
  <si>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</si>
  <si>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</si>
  <si>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</si>
  <si>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</si>
  <si>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</si>
  <si>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</si>
  <si>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</si>
  <si>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</si>
  <si>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</si>
  <si>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</si>
  <si>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</si>
  <si>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</si>
  <si>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</si>
  <si>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</si>
  <si>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</si>
  <si>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</si>
  <si>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</si>
  <si>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</si>
  <si>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</si>
  <si>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</si>
  <si>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</si>
  <si>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</si>
  <si>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</si>
  <si>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</si>
  <si>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</si>
  <si>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</si>
  <si>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</si>
  <si>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</si>
  <si>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</si>
  <si>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</si>
  <si>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</si>
  <si>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</si>
  <si>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</si>
  <si>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</si>
  <si>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</si>
  <si>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</si>
  <si>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</si>
  <si>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</si>
  <si>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</si>
  <si>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</si>
  <si>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</si>
  <si>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</si>
  <si>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</si>
  <si>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</si>
  <si>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</si>
  <si>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</si>
  <si>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</si>
  <si>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</si>
  <si>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</si>
  <si>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</si>
  <si>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</si>
  <si>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</si>
  <si>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</si>
  <si>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</si>
  <si>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</si>
  <si>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</si>
  <si>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</si>
  <si>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</si>
  <si>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</si>
  <si>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</si>
  <si>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</si>
  <si>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</si>
  <si>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</si>
  <si>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</si>
  <si>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</si>
  <si>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</si>
  <si>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</si>
  <si>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</si>
  <si>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</si>
  <si>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</si>
  <si>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</si>
  <si>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</si>
  <si>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</si>
  <si>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</si>
  <si>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</si>
  <si>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</si>
  <si>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</si>
  <si>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</si>
  <si>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</si>
  <si>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</si>
  <si>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</si>
  <si>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</si>
  <si>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</si>
  <si>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</si>
  <si>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</si>
  <si>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</si>
  <si>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</si>
  <si>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</si>
  <si>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</si>
  <si>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</si>
  <si>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</si>
  <si>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</si>
  <si>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</si>
  <si>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</si>
  <si>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</si>
  <si>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</si>
  <si>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</si>
  <si>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</si>
  <si>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</si>
  <si>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</si>
  <si>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</si>
  <si>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</si>
  <si>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</si>
  <si>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</si>
  <si>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</si>
  <si>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</si>
  <si>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</si>
  <si>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</si>
  <si>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</si>
  <si>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</si>
  <si>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</si>
  <si>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</si>
  <si>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</si>
  <si>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</si>
  <si>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</si>
  <si>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</si>
  <si>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</si>
  <si>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</si>
  <si>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</si>
  <si>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</si>
  <si>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</si>
  <si>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</si>
  <si>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</si>
  <si>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</si>
  <si>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</si>
  <si>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</si>
  <si>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</si>
  <si>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</si>
  <si>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</si>
  <si>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</si>
  <si>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</si>
  <si>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</si>
  <si>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</si>
  <si>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</si>
  <si>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</si>
  <si>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</si>
  <si>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</si>
  <si>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</si>
  <si>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</si>
  <si>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</si>
  <si>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</si>
  <si>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</si>
  <si>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</si>
  <si>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</si>
  <si>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</si>
  <si>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</si>
  <si>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</si>
  <si>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</si>
  <si>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</si>
  <si>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</si>
  <si>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</si>
  <si>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</si>
  <si>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</si>
  <si>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</si>
  <si>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</si>
  <si>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</si>
  <si>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</si>
  <si>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</si>
  <si>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</si>
  <si>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</si>
  <si>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</si>
  <si>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</si>
  <si>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</si>
  <si>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</si>
  <si>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</si>
  <si>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</si>
  <si>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</si>
  <si>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</si>
  <si>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</si>
  <si>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</si>
  <si>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</si>
  <si>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</si>
  <si>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</si>
  <si>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</si>
  <si>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</si>
  <si>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</si>
  <si>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</si>
  <si>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</si>
  <si>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</si>
  <si>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</si>
  <si>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</si>
  <si>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</si>
  <si>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</si>
  <si>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</si>
  <si>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</si>
  <si>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</si>
  <si>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</si>
  <si>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</si>
  <si>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</si>
  <si>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</si>
  <si>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</si>
  <si>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</si>
  <si>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</si>
  <si>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</si>
  <si>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</si>
  <si>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</si>
  <si>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</si>
  <si>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</si>
  <si>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</si>
  <si>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</si>
  <si>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</si>
  <si>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</si>
  <si>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</si>
  <si>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</si>
  <si>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</si>
  <si>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</si>
  <si>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</si>
  <si>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</si>
  <si>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</si>
  <si>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</si>
  <si>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</si>
  <si>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</si>
  <si>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</si>
  <si>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</si>
  <si>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</si>
  <si>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</si>
  <si>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</si>
  <si>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</si>
  <si>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</si>
  <si>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</si>
  <si>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</si>
  <si>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</si>
  <si>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</si>
  <si>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</si>
  <si>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</si>
  <si>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</si>
  <si>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</si>
  <si>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</si>
  <si>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</si>
  <si>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</si>
  <si>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</si>
  <si>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</si>
  <si>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</si>
  <si>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</si>
  <si>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</si>
  <si>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</si>
  <si>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</si>
  <si>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</si>
  <si>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</si>
  <si>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</si>
  <si>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</si>
  <si>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</si>
  <si>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</si>
  <si>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</si>
  <si>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</si>
  <si>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</si>
  <si>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</si>
  <si>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</si>
  <si>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</si>
  <si>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</si>
  <si>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</si>
  <si>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</si>
  <si>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</si>
  <si>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</si>
  <si>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</si>
  <si>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</si>
  <si>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</si>
  <si>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</si>
  <si>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</si>
  <si>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</si>
  <si>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</si>
  <si>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</si>
  <si>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</si>
  <si>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</si>
  <si>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</si>
  <si>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</si>
  <si>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</si>
  <si>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</si>
  <si>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</si>
  <si>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</si>
  <si>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</si>
  <si>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</si>
  <si>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</si>
  <si>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</si>
  <si>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</si>
  <si>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</si>
  <si>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</si>
  <si>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</si>
  <si>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</si>
  <si>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</si>
  <si>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</si>
  <si>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</si>
  <si>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</si>
  <si>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</si>
  <si>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</si>
  <si>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</si>
  <si>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</si>
  <si>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</si>
  <si>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</si>
  <si>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</si>
  <si>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</si>
  <si>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</si>
  <si>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</si>
  <si>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</si>
  <si>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</si>
  <si>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</si>
  <si>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</si>
  <si>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</si>
  <si>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</si>
  <si>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</si>
  <si>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</si>
  <si>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</si>
  <si>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</si>
  <si>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</si>
  <si>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</si>
  <si>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</si>
  <si>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</si>
  <si>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</si>
  <si>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</si>
  <si>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</si>
  <si>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</si>
  <si>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</si>
  <si>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</si>
  <si>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</si>
  <si>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</si>
  <si>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</si>
  <si>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</si>
  <si>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</si>
  <si>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</si>
  <si>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</si>
  <si>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</si>
  <si>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</si>
  <si>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</si>
  <si>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</si>
  <si>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</si>
  <si>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</si>
  <si>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</si>
  <si>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</si>
  <si>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</si>
  <si>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</si>
  <si>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</si>
  <si>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</si>
  <si>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</si>
  <si>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</si>
  <si>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</si>
  <si>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</si>
  <si>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</si>
  <si>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</si>
  <si>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</si>
  <si>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</si>
  <si>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</si>
  <si>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</si>
  <si>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</si>
  <si>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</si>
  <si>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</si>
  <si>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</si>
  <si>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</si>
  <si>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</si>
  <si>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</si>
  <si>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</si>
  <si>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</si>
  <si>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</si>
  <si>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</si>
  <si>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</si>
  <si>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</si>
  <si>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</si>
  <si>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</si>
  <si>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</si>
  <si>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</si>
  <si>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</si>
  <si>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</si>
  <si>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</si>
  <si>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</si>
  <si>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</si>
  <si>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</si>
  <si>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</si>
  <si>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</si>
  <si>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</si>
  <si>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</si>
  <si>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</si>
  <si>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</si>
  <si>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</si>
  <si>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</si>
  <si>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</si>
  <si>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</si>
  <si>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</si>
  <si>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</si>
  <si>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</si>
  <si>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</si>
  <si>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</si>
  <si>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</si>
  <si>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</si>
  <si>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</si>
  <si>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</si>
  <si>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</si>
  <si>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</si>
  <si>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</si>
  <si>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</si>
  <si>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</si>
  <si>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</si>
  <si>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</si>
  <si>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</si>
  <si>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</si>
  <si>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</si>
  <si>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</si>
  <si>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</si>
  <si>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</si>
  <si>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</si>
  <si>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</si>
  <si>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</si>
  <si>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</si>
  <si>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</si>
  <si>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</si>
  <si>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</si>
  <si>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</si>
  <si>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</si>
  <si>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</si>
  <si>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</si>
  <si>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</si>
  <si>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</si>
  <si>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</si>
  <si>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</si>
  <si>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</si>
  <si>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</si>
  <si>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</si>
  <si>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</si>
  <si>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</si>
  <si>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</si>
  <si>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</si>
  <si>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</si>
  <si>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</si>
  <si>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</si>
  <si>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</si>
  <si>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</si>
  <si>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</si>
  <si>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</si>
  <si>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</si>
  <si>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</si>
  <si>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</si>
  <si>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</si>
  <si>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</si>
  <si>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</si>
  <si>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</si>
  <si>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</si>
  <si>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</si>
  <si>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</si>
  <si>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</si>
  <si>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</si>
  <si>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</si>
  <si>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</si>
  <si>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</si>
  <si>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</si>
  <si>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</si>
  <si>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</si>
  <si>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</si>
  <si>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</si>
  <si>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</si>
  <si>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</si>
  <si>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</si>
  <si>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</si>
  <si>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</si>
  <si>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</si>
  <si>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</si>
  <si>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</si>
  <si>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</si>
  <si>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</si>
  <si>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</si>
  <si>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</si>
  <si>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</si>
  <si>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</si>
  <si>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</si>
  <si>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</si>
  <si>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</si>
  <si>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</si>
  <si>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</si>
  <si>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</si>
  <si>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</si>
  <si>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</si>
  <si>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</si>
  <si>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</si>
  <si>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</si>
  <si>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</si>
  <si>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</si>
  <si>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</si>
  <si>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</si>
  <si>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</si>
  <si>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</si>
  <si>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</si>
  <si>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</si>
  <si>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</si>
  <si>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</si>
  <si>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</si>
  <si>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</si>
  <si>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</si>
  <si>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</si>
  <si>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</si>
  <si>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</si>
  <si>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</si>
  <si>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</si>
  <si>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</si>
  <si>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</si>
  <si>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</si>
  <si>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</si>
  <si>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</si>
  <si>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</si>
  <si>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</si>
  <si>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</si>
  <si>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</si>
  <si>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</si>
  <si>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</si>
  <si>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</si>
  <si>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</si>
  <si>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</si>
  <si>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</si>
  <si>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</si>
  <si>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</si>
  <si>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</si>
  <si>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</si>
  <si>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</si>
  <si>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</si>
  <si>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</si>
  <si>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</si>
  <si>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</si>
  <si>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</si>
  <si>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</si>
  <si>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</si>
  <si>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</si>
  <si>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</si>
  <si>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</si>
  <si>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</si>
  <si>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</si>
  <si>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</si>
  <si>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</si>
  <si>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</si>
  <si>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</si>
  <si>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</si>
  <si>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</si>
  <si>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</si>
  <si>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</si>
  <si>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</si>
  <si>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</si>
  <si>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</si>
  <si>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</si>
  <si>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</si>
  <si>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</si>
  <si>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</si>
  <si>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</si>
  <si>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</si>
  <si>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</si>
  <si>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</si>
  <si>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</si>
  <si>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</si>
  <si>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</si>
  <si>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</si>
  <si>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</si>
  <si>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</si>
  <si>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</si>
  <si>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</si>
  <si>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</si>
  <si>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</si>
  <si>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</si>
  <si>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</si>
  <si>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</si>
  <si>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</si>
  <si>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</si>
  <si>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</si>
  <si>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</si>
  <si>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</si>
  <si>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</si>
  <si>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</si>
  <si>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</si>
  <si>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</si>
  <si>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</si>
  <si>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</si>
  <si>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</si>
  <si>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</si>
  <si>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</si>
  <si>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</si>
  <si>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</si>
  <si>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</si>
  <si>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</si>
  <si>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</si>
  <si>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</si>
  <si>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</si>
  <si>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</si>
  <si>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</si>
  <si>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</si>
  <si>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</si>
  <si>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</si>
  <si>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</si>
  <si>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</si>
  <si>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</si>
  <si>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</si>
  <si>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</si>
  <si>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</si>
  <si>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</si>
  <si>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</si>
  <si>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</si>
  <si>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</si>
  <si>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</si>
  <si>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</si>
  <si>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</si>
  <si>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</si>
  <si>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</si>
  <si>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</si>
  <si>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</si>
  <si>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</si>
  <si>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</si>
  <si>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</si>
  <si>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</si>
  <si>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</si>
  <si>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</si>
  <si>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</si>
  <si>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</si>
  <si>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</si>
  <si>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</si>
  <si>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</si>
  <si>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</si>
  <si>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</si>
  <si>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</si>
  <si>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</si>
  <si>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</si>
  <si>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</si>
  <si>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</si>
  <si>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</si>
  <si>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</si>
  <si>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</si>
  <si>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</si>
  <si>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</si>
  <si>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</si>
  <si>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</si>
  <si>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</si>
  <si>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</si>
  <si>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</si>
  <si>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</si>
  <si>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</si>
  <si>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</si>
  <si>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</si>
  <si>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</si>
  <si>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</si>
  <si>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</si>
  <si>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</si>
  <si>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</si>
  <si>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</si>
  <si>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</si>
  <si>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</si>
  <si>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</si>
  <si>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</si>
  <si>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</si>
  <si>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</si>
  <si>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</si>
  <si>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</si>
  <si>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</si>
  <si>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</si>
  <si>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</si>
  <si>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</si>
  <si>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</si>
  <si>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</si>
  <si>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</si>
  <si>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</si>
  <si>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</si>
  <si>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</si>
  <si>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</si>
  <si>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</si>
  <si>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</si>
  <si>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</si>
  <si>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</si>
  <si>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</si>
  <si>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</si>
  <si>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</si>
  <si>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</si>
  <si>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</si>
  <si>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</si>
  <si>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</si>
  <si>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</si>
  <si>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</si>
  <si>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</si>
  <si>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</si>
  <si>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</si>
  <si>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</si>
  <si>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</si>
  <si>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</si>
  <si>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</si>
  <si>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</si>
  <si>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</si>
  <si>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</si>
  <si>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</si>
  <si>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</si>
  <si>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</si>
  <si>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</si>
  <si>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</si>
  <si>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</si>
  <si>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</si>
  <si>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</si>
  <si>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</si>
  <si>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</si>
  <si>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</si>
  <si>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</si>
  <si>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</si>
  <si>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</si>
  <si>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</si>
  <si>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</si>
  <si>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</si>
  <si>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</si>
  <si>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</si>
  <si>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</si>
  <si>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</si>
  <si>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</si>
  <si>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</si>
  <si>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</si>
  <si>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</si>
  <si>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</si>
  <si>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</si>
  <si>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</si>
  <si>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</si>
  <si>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</si>
  <si>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</si>
  <si>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</si>
  <si>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</si>
  <si>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</si>
  <si>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</si>
  <si>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</si>
  <si>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</si>
  <si>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</si>
  <si>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</si>
  <si>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</si>
  <si>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</si>
  <si>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</si>
  <si>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</si>
  <si>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</si>
  <si>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</si>
  <si>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</si>
  <si>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</si>
  <si>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</si>
  <si>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</si>
  <si>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</si>
  <si>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</si>
  <si>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</si>
  <si>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</si>
  <si>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</si>
  <si>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</si>
  <si>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</si>
  <si>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</si>
  <si>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</si>
  <si>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</si>
  <si>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</si>
  <si>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</si>
  <si>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</si>
  <si>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</si>
  <si>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</si>
  <si>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</si>
  <si>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</si>
  <si>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</si>
  <si>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</si>
  <si>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</si>
  <si>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</si>
  <si>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</si>
  <si>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</si>
  <si>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</si>
  <si>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</si>
  <si>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</si>
  <si>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</si>
  <si>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</si>
  <si>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</si>
  <si>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</si>
  <si>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</si>
  <si>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</si>
  <si>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</si>
  <si>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</si>
  <si>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</si>
  <si>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</si>
  <si>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</si>
  <si>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</si>
  <si>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</si>
  <si>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</si>
  <si>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</si>
  <si>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</si>
  <si>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</si>
  <si>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</si>
  <si>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</si>
  <si>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</si>
  <si>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</si>
  <si>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</si>
  <si>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</si>
  <si>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</si>
  <si>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</si>
  <si>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</si>
  <si>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</si>
  <si>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</si>
  <si>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</si>
  <si>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</si>
  <si>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</si>
  <si>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</si>
  <si>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</si>
  <si>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</si>
  <si>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</si>
  <si>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</si>
  <si>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</si>
  <si>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</si>
  <si>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</si>
  <si>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</si>
  <si>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</si>
  <si>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</si>
  <si>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</si>
  <si>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</si>
  <si>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</si>
  <si>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</si>
  <si>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</si>
  <si>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</si>
  <si>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</si>
  <si>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</si>
  <si>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</si>
  <si>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</si>
  <si>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</si>
  <si>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</si>
  <si>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</si>
  <si>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</si>
  <si>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</si>
  <si>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</si>
  <si>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</si>
  <si>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</si>
  <si>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</si>
  <si>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</si>
  <si>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</si>
  <si>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</si>
  <si>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</si>
  <si>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</si>
  <si>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</si>
  <si>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</si>
  <si>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</si>
  <si>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</si>
  <si>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</si>
  <si>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</si>
  <si>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</si>
  <si>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</si>
  <si>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</si>
  <si>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</si>
  <si>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</si>
  <si>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</si>
  <si>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</si>
  <si>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</si>
  <si>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</si>
  <si>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</si>
  <si>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</si>
  <si>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</si>
  <si>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</si>
  <si>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</si>
  <si>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</si>
  <si>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</si>
  <si>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</si>
  <si>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</si>
  <si>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</si>
  <si>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</si>
  <si>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</si>
  <si>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</si>
  <si>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</si>
  <si>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</si>
  <si>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</si>
  <si>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</si>
  <si>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</si>
  <si>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</si>
  <si>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</si>
  <si>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</si>
  <si>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</si>
  <si>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</si>
  <si>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</si>
  <si>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</si>
  <si>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</si>
  <si>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</si>
  <si>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</si>
  <si>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</si>
  <si>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</si>
  <si>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</si>
  <si>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</si>
  <si>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</si>
  <si>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</si>
  <si>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</si>
  <si>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</si>
  <si>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</si>
  <si>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</si>
  <si>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</si>
  <si>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</si>
  <si>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</si>
  <si>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</si>
  <si>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</si>
  <si>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</si>
  <si>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</si>
  <si>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</si>
  <si>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</si>
  <si>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</si>
  <si>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</si>
  <si>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</si>
  <si>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</si>
  <si>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</si>
  <si>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</si>
  <si>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</si>
  <si>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</si>
  <si>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</si>
  <si>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</si>
  <si>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</si>
  <si>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</si>
  <si>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</si>
  <si>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</si>
  <si>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</si>
  <si>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</si>
  <si>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</si>
  <si>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</si>
  <si>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</si>
  <si>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</si>
  <si>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</si>
  <si>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</si>
  <si>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</si>
  <si>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</si>
  <si>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</si>
  <si>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</si>
  <si>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</si>
  <si>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</si>
  <si>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</si>
  <si>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</si>
  <si>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</si>
  <si>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</si>
  <si>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</si>
  <si>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</si>
  <si>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</si>
  <si>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</si>
  <si>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</si>
  <si>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</si>
  <si>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</si>
  <si>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</si>
  <si>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</si>
  <si>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</si>
  <si>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</si>
  <si>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</si>
  <si>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</si>
  <si>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</si>
  <si>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</si>
  <si>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</si>
  <si>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</si>
  <si>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</si>
  <si>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</si>
  <si>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</si>
  <si>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</si>
  <si>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</si>
  <si>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</si>
  <si>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</si>
  <si>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</si>
  <si>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</si>
  <si>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</si>
  <si>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</si>
  <si>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</si>
  <si>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</si>
  <si>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</si>
  <si>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</si>
  <si>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</si>
  <si>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</si>
  <si>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</si>
  <si>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</si>
  <si>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</si>
  <si>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</si>
  <si>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</si>
  <si>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</si>
  <si>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</si>
  <si>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</si>
  <si>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</si>
  <si>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</si>
  <si>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</si>
  <si>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</si>
  <si>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</si>
  <si>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</si>
  <si>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</si>
  <si>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</si>
  <si>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</si>
  <si>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</si>
  <si>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</si>
  <si>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</si>
  <si>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</si>
  <si>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</si>
  <si>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</si>
  <si>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</si>
  <si>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</si>
  <si>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</si>
  <si>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</si>
  <si>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</si>
  <si>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</si>
  <si>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</si>
  <si>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</si>
  <si>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</si>
  <si>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</si>
  <si>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</si>
  <si>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</si>
  <si>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</si>
  <si>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</si>
  <si>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</si>
  <si>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</si>
  <si>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</si>
  <si>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</si>
  <si>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</si>
  <si>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</si>
  <si>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</si>
  <si>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</si>
  <si>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</si>
  <si>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</si>
  <si>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</si>
  <si>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</si>
  <si>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</si>
  <si>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</si>
  <si>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</si>
  <si>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</si>
  <si>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</si>
  <si>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</si>
  <si>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</si>
  <si>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</si>
  <si>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</si>
  <si>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</si>
  <si>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</si>
  <si>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</si>
  <si>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</si>
  <si>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</si>
  <si>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</si>
  <si>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</si>
  <si>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</si>
  <si>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</si>
  <si>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</si>
  <si>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</si>
  <si>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</si>
  <si>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</si>
  <si>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</si>
  <si>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</si>
  <si>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</si>
  <si>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</si>
  <si>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</si>
  <si>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</si>
  <si>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</si>
  <si>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</si>
  <si>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</si>
  <si>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</si>
  <si>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</si>
  <si>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</si>
  <si>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</si>
  <si>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</si>
  <si>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</si>
  <si>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</si>
  <si>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</si>
  <si>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</si>
  <si>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</si>
  <si>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</si>
  <si>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</si>
  <si>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</si>
  <si>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</si>
  <si>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</si>
  <si>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</si>
  <si>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</si>
  <si>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</si>
  <si>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</si>
  <si>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</si>
  <si>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</si>
  <si>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</si>
  <si>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</si>
  <si>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</si>
  <si>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</si>
  <si>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</si>
  <si>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</si>
  <si>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</si>
  <si>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</si>
  <si>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</si>
  <si>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</si>
  <si>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</si>
  <si>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</si>
  <si>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</si>
  <si>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</si>
  <si>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</si>
  <si>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</si>
  <si>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</si>
  <si>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</si>
  <si>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</si>
  <si>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</si>
  <si>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</si>
  <si>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</si>
  <si>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</si>
  <si>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</si>
  <si>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</si>
  <si>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</si>
  <si>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</si>
  <si>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</si>
  <si>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</si>
  <si>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</si>
  <si>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</si>
  <si>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</si>
  <si>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</si>
  <si>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</si>
  <si>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</si>
  <si>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</si>
  <si>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</si>
  <si>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</si>
  <si>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</si>
  <si>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</si>
  <si>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</si>
  <si>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</si>
  <si>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</si>
  <si>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</si>
  <si>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</si>
  <si>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</si>
  <si>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</si>
  <si>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</si>
  <si>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</si>
  <si>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</si>
  <si>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</si>
  <si>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</si>
  <si>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</si>
  <si>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</si>
  <si>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</si>
  <si>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</si>
  <si>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</si>
  <si>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</si>
  <si>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</si>
  <si>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</si>
  <si>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</si>
  <si>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</si>
  <si>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</si>
  <si>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</si>
  <si>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</si>
  <si>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</si>
  <si>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</si>
  <si>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</si>
  <si>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</si>
  <si>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</si>
  <si>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</si>
  <si>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</si>
  <si>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</si>
  <si>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</si>
  <si>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</si>
  <si>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</si>
  <si>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</si>
  <si>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</si>
  <si>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</si>
  <si>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</si>
  <si>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</si>
  <si>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</si>
  <si>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</si>
  <si>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</si>
  <si>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</si>
  <si>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</si>
  <si>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</si>
  <si>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</si>
  <si>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</si>
  <si>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</si>
  <si>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</si>
  <si>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</si>
  <si>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</si>
  <si>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</si>
  <si>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</si>
  <si>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</si>
  <si>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</si>
  <si>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</si>
  <si>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</si>
  <si>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</si>
  <si>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</si>
  <si>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</si>
  <si>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</si>
  <si>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</si>
  <si>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</si>
  <si>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</si>
  <si>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</si>
  <si>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</si>
  <si>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</si>
  <si>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</si>
  <si>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</si>
  <si>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</si>
  <si>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</si>
  <si>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</si>
  <si>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</si>
  <si>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</si>
  <si>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</si>
  <si>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</si>
  <si>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</si>
  <si>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</si>
  <si>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</si>
  <si>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</si>
  <si>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</si>
  <si>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</si>
  <si>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</si>
  <si>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</si>
  <si>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</si>
  <si>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</si>
  <si>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</si>
  <si>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</si>
  <si>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</si>
  <si>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</si>
  <si>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</si>
  <si>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</si>
  <si>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</si>
  <si>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</si>
  <si>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</si>
  <si>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</si>
  <si>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</si>
  <si>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</si>
  <si>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</si>
  <si>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</si>
  <si>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</si>
  <si>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</si>
  <si>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</si>
  <si>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</si>
  <si>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</si>
  <si>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</si>
  <si>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</si>
  <si>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</si>
  <si>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</si>
  <si>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</si>
  <si>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</si>
  <si>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</si>
  <si>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</si>
  <si>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</si>
  <si>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</si>
  <si>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</si>
  <si>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</si>
  <si>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</si>
  <si>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</si>
  <si>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</si>
  <si>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</si>
  <si>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</si>
  <si>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</si>
  <si>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</si>
  <si>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</si>
  <si>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</si>
  <si>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</si>
  <si>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</si>
  <si>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</si>
  <si>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</si>
  <si>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</si>
  <si>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</si>
  <si>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</si>
  <si>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</si>
  <si>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</si>
  <si>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</si>
  <si>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</si>
  <si>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</si>
  <si>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</si>
  <si>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</si>
  <si>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</si>
  <si>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</si>
  <si>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</si>
  <si>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</si>
  <si>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</si>
  <si>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</si>
  <si>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</si>
  <si>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</si>
  <si>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</si>
  <si>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</si>
  <si>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</si>
  <si>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</si>
  <si>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</si>
  <si>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</si>
  <si>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</si>
  <si>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</si>
  <si>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</si>
  <si>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</si>
  <si>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</si>
  <si>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</si>
  <si>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</si>
  <si>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</si>
  <si>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</si>
  <si>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</si>
  <si>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</si>
  <si>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</si>
  <si>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</si>
  <si>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</si>
  <si>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</si>
  <si>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</si>
  <si>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</si>
  <si>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</si>
  <si>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</si>
  <si>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</si>
  <si>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</si>
  <si>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</si>
  <si>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</si>
  <si>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</si>
  <si>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</si>
  <si>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</si>
  <si>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</si>
  <si>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</si>
  <si>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</si>
  <si>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</si>
  <si>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</si>
  <si>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</si>
  <si>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</si>
  <si>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</si>
  <si>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</si>
  <si>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</si>
  <si>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</si>
  <si>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</si>
  <si>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</si>
  <si>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</si>
  <si>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</si>
  <si>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</si>
  <si>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</si>
  <si>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</si>
  <si>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</si>
  <si>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</si>
  <si>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</si>
  <si>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</si>
  <si>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</si>
  <si>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</si>
  <si>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</si>
  <si>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</si>
  <si>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</si>
  <si>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</si>
  <si>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</si>
  <si>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</si>
  <si>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</si>
  <si>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</si>
  <si>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</si>
  <si>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</si>
  <si>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</si>
  <si>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</si>
  <si>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</si>
  <si>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</si>
  <si>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</si>
  <si>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</si>
  <si>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</si>
  <si>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</si>
  <si>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</si>
  <si>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</si>
  <si>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</si>
  <si>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</si>
  <si>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</si>
  <si>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</si>
  <si>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</si>
  <si>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</si>
  <si>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</si>
  <si>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</si>
  <si>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</si>
  <si>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</si>
  <si>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</si>
  <si>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</si>
  <si>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</si>
  <si>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</si>
  <si>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</si>
  <si>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</si>
  <si>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</si>
  <si>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</si>
  <si>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</si>
  <si>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</si>
  <si>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</si>
  <si>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</si>
  <si>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</si>
  <si>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</si>
  <si>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</si>
  <si>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</si>
  <si>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</si>
  <si>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</si>
  <si>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</si>
  <si>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</si>
  <si>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</si>
  <si>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</si>
  <si>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</si>
  <si>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</si>
  <si>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</si>
  <si>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</si>
  <si>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</si>
  <si>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</si>
  <si>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</si>
  <si>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</si>
  <si>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</si>
  <si>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</si>
  <si>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</si>
  <si>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</si>
  <si>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</si>
  <si>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</si>
  <si>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</si>
  <si>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</si>
  <si>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</si>
  <si>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</si>
  <si>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</si>
  <si>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</si>
  <si>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</si>
  <si>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</si>
  <si>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</si>
  <si>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</si>
  <si>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</si>
  <si>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</si>
  <si>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</si>
  <si>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</si>
  <si>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</si>
  <si>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</si>
  <si>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</si>
  <si>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</si>
  <si>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</si>
  <si>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</si>
  <si>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</si>
  <si>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</si>
  <si>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</si>
  <si>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</si>
  <si>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</si>
  <si>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</si>
  <si>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</si>
  <si>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</si>
  <si>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</si>
  <si>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</si>
  <si>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</si>
  <si>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</si>
  <si>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</si>
  <si>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</si>
  <si>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</si>
  <si>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</si>
  <si>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</si>
  <si>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</si>
  <si>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</si>
  <si>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</si>
  <si>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</si>
  <si>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</si>
  <si>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</si>
  <si>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</si>
  <si>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</si>
  <si>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</si>
  <si>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</si>
  <si>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</si>
  <si>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</si>
  <si>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</si>
  <si>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</si>
  <si>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</si>
  <si>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</si>
  <si>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</si>
  <si>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</si>
  <si>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</si>
  <si>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</si>
  <si>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</si>
  <si>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</si>
  <si>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</si>
  <si>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</si>
  <si>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</si>
  <si>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</si>
  <si>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</si>
  <si>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</si>
  <si>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</si>
  <si>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</si>
  <si>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</si>
  <si>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</si>
  <si>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</si>
  <si>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</si>
  <si>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</si>
  <si>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</si>
  <si>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</si>
  <si>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</si>
  <si>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</si>
  <si>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</si>
  <si>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</si>
  <si>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</si>
  <si>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</si>
  <si>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</si>
  <si>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</si>
  <si>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</si>
  <si>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</si>
  <si>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</si>
  <si>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</si>
  <si>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</si>
  <si>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</si>
  <si>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</si>
  <si>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</si>
  <si>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</si>
  <si>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</si>
  <si>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</si>
  <si>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</si>
  <si>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</si>
  <si>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</si>
  <si>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</si>
  <si>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</si>
  <si>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</si>
  <si>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</si>
  <si>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</si>
  <si>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</si>
  <si>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</si>
  <si>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</si>
  <si>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</si>
  <si>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</si>
  <si>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</si>
  <si>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</si>
  <si>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</si>
  <si>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</si>
  <si>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</si>
  <si>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</si>
  <si>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</si>
  <si>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</si>
  <si>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</si>
  <si>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</si>
  <si>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</si>
  <si>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</si>
  <si>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</si>
  <si>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</si>
  <si>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</si>
  <si>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</si>
  <si>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</si>
  <si>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</si>
  <si>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</si>
  <si>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</si>
  <si>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</si>
  <si>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</si>
  <si>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</si>
  <si>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</si>
  <si>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</si>
  <si>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</si>
  <si>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</si>
  <si>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</si>
  <si>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</si>
  <si>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</si>
  <si>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</si>
  <si>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</si>
  <si>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</si>
  <si>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</si>
  <si>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</si>
  <si>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</si>
  <si>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</si>
  <si>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</si>
  <si>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</si>
  <si>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</si>
  <si>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</si>
  <si>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</si>
  <si>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</si>
  <si>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</si>
  <si>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</si>
  <si>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</si>
  <si>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</si>
  <si>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</si>
  <si>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</si>
  <si>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</si>
  <si>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</si>
  <si>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</si>
  <si>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</si>
  <si>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</si>
  <si>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</si>
  <si>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</si>
  <si>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</si>
  <si>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</si>
  <si>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</si>
  <si>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</si>
  <si>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</si>
  <si>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</si>
  <si>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</si>
  <si>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</si>
  <si>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</si>
  <si>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</si>
  <si>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</si>
  <si>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</si>
  <si>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</si>
  <si>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</si>
  <si>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</si>
  <si>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</si>
  <si>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</si>
  <si>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</si>
  <si>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</si>
  <si>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</si>
  <si>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</si>
  <si>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</si>
  <si>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</si>
  <si>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</si>
  <si>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</si>
  <si>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</si>
  <si>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</si>
  <si>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</si>
  <si>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</si>
  <si>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</si>
  <si>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</si>
  <si>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</si>
  <si>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</si>
  <si>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</si>
  <si>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</si>
  <si>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</si>
  <si>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</si>
  <si>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</si>
  <si>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</si>
  <si>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</si>
  <si>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</si>
  <si>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</si>
  <si>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</si>
  <si>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</si>
  <si>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</si>
  <si>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</si>
  <si>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</si>
  <si>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</si>
  <si>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</si>
  <si>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</si>
  <si>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</si>
  <si>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</si>
  <si>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</si>
  <si>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</si>
  <si>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</si>
  <si>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</si>
  <si>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</si>
  <si>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</si>
  <si>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</si>
  <si>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</si>
  <si>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</si>
  <si>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</si>
  <si>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</si>
  <si>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</si>
  <si>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</si>
  <si>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</si>
  <si>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</si>
  <si>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</si>
  <si>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</si>
  <si>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</si>
  <si>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</si>
  <si>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</si>
  <si>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</si>
  <si>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</si>
  <si>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</si>
  <si>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</si>
  <si>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</si>
  <si>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</si>
  <si>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</si>
  <si>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</si>
  <si>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</si>
  <si>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</si>
  <si>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</si>
  <si>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</si>
  <si>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</si>
  <si>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</si>
  <si>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</si>
  <si>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</si>
  <si>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</si>
  <si>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</si>
  <si>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</si>
  <si>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</si>
  <si>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</si>
  <si>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</si>
  <si>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</si>
  <si>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</si>
  <si>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</si>
  <si>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</si>
  <si>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</si>
  <si>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</si>
  <si>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</si>
  <si>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</si>
  <si>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</si>
  <si>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</si>
  <si>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</si>
  <si>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</si>
  <si>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</si>
  <si>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</si>
  <si>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</si>
  <si>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</si>
  <si>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</si>
  <si>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</si>
  <si>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</si>
  <si>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</si>
  <si>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</si>
  <si>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</si>
  <si>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</si>
  <si>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</si>
  <si>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</si>
  <si>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</si>
  <si>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</si>
  <si>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</si>
  <si>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</si>
  <si>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</si>
  <si>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</si>
  <si>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</si>
  <si>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</si>
  <si>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</si>
  <si>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</si>
  <si>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</si>
  <si>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</si>
  <si>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</si>
  <si>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</si>
  <si>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</si>
  <si>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</si>
  <si>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</si>
  <si>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</si>
  <si>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</si>
  <si>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</si>
  <si>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</si>
  <si>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</si>
  <si>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</si>
  <si>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</si>
  <si>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</si>
  <si>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</si>
  <si>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</si>
  <si>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</si>
  <si>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</si>
  <si>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</si>
  <si>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</si>
  <si>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</si>
  <si>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</si>
  <si>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</si>
  <si>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</si>
  <si>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</si>
  <si>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</si>
  <si>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</si>
  <si>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</si>
  <si>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</si>
  <si>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</si>
  <si>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</si>
  <si>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</si>
  <si>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</si>
  <si>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</si>
  <si>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</si>
  <si>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</si>
  <si>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</si>
  <si>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</si>
  <si>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</si>
  <si>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</si>
  <si>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</si>
  <si>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</si>
  <si>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</si>
  <si>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</si>
  <si>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</si>
  <si>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</si>
  <si>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</si>
  <si>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</si>
  <si>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</si>
  <si>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</si>
  <si>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</si>
  <si>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</si>
  <si>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</si>
  <si>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</si>
  <si>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</si>
  <si>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</si>
  <si>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</si>
  <si>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</si>
  <si>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</si>
  <si>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</si>
  <si>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</si>
  <si>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</si>
  <si>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</si>
  <si>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</si>
  <si>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</si>
  <si>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</si>
  <si>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</si>
  <si>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</si>
  <si>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</si>
  <si>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</si>
  <si>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</si>
  <si>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</si>
  <si>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</si>
  <si>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</si>
  <si>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</si>
  <si>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</si>
  <si>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</si>
  <si>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</si>
  <si>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</si>
  <si>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</si>
  <si>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</si>
  <si>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</si>
  <si>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</si>
  <si>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</si>
  <si>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</si>
  <si>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</si>
  <si>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</si>
  <si>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</si>
  <si>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</si>
  <si>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</si>
  <si>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</si>
  <si>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</si>
  <si>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</si>
  <si>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</si>
  <si>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</si>
  <si>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</si>
  <si>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</si>
  <si>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</si>
  <si>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</si>
  <si>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</si>
  <si>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</si>
  <si>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</si>
  <si>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</si>
  <si>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</si>
  <si>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</si>
  <si>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</si>
  <si>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</si>
  <si>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</si>
  <si>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</si>
  <si>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</si>
  <si>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</si>
  <si>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</si>
  <si>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</si>
  <si>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</si>
  <si>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</si>
  <si>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</si>
  <si>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</si>
  <si>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</si>
  <si>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</si>
  <si>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</si>
  <si>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</si>
  <si>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</si>
  <si>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</si>
  <si>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</si>
  <si>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</si>
  <si>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</si>
  <si>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</si>
  <si>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</si>
  <si>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</si>
  <si>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</si>
  <si>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</si>
  <si>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</si>
  <si>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</si>
  <si>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</si>
  <si>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</si>
  <si>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</si>
  <si>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</si>
  <si>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</si>
  <si>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</si>
  <si>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</si>
  <si>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</si>
  <si>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</si>
  <si>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</si>
  <si>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</si>
  <si>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</si>
  <si>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</si>
  <si>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</si>
  <si>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</si>
  <si>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</si>
  <si>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</si>
  <si>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</si>
  <si>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</si>
  <si>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</si>
  <si>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</si>
  <si>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</si>
  <si>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</si>
  <si>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</si>
  <si>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</si>
  <si>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</si>
  <si>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</si>
  <si>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</si>
  <si>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</si>
  <si>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</si>
  <si>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</si>
  <si>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</si>
  <si>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</si>
  <si>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</si>
  <si>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</si>
  <si>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</si>
  <si>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</si>
  <si>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</si>
  <si>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</si>
  <si>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</si>
  <si>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</si>
  <si>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</si>
  <si>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</si>
  <si>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</si>
  <si>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</si>
  <si>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</si>
  <si>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</si>
  <si>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</si>
  <si>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</si>
  <si>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</si>
  <si>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</si>
  <si>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</si>
  <si>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</si>
  <si>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</si>
  <si>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</si>
  <si>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</si>
  <si>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</si>
  <si>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</si>
  <si>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</si>
  <si>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</si>
  <si>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</si>
  <si>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</si>
  <si>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</si>
  <si>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</si>
  <si>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</si>
  <si>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</si>
  <si>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</si>
  <si>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</si>
  <si>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</si>
  <si>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</si>
  <si>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</si>
  <si>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</si>
  <si>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</si>
  <si>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</si>
  <si>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</si>
  <si>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</si>
  <si>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</si>
  <si>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</si>
  <si>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</si>
  <si>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</si>
  <si>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</si>
  <si>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</si>
  <si>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</si>
  <si>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</si>
  <si>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</si>
  <si>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</si>
  <si>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</si>
  <si>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</si>
  <si>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</si>
  <si>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</si>
  <si>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</si>
  <si>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</si>
  <si>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</si>
  <si>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</si>
  <si>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</si>
  <si>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</si>
  <si>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</si>
  <si>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</si>
  <si>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</si>
  <si>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</si>
  <si>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</si>
  <si>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</si>
  <si>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</si>
  <si>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</si>
  <si>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</si>
  <si>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</si>
  <si>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</si>
  <si>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</si>
  <si>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</si>
  <si>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</si>
  <si>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</si>
  <si>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</si>
  <si>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</si>
  <si>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</si>
  <si>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</si>
  <si>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</si>
  <si>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</si>
  <si>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</si>
  <si>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</si>
  <si>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</si>
  <si>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</si>
  <si>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</si>
  <si>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</si>
  <si>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</si>
  <si>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</si>
  <si>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</si>
  <si>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</si>
  <si>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</si>
  <si>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</si>
  <si>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</si>
  <si>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</si>
  <si>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</si>
  <si>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</si>
  <si>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</si>
  <si>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</si>
  <si>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</si>
  <si>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</si>
  <si>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</si>
  <si>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</si>
  <si>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</si>
  <si>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</si>
  <si>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</si>
  <si>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</si>
  <si>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</si>
  <si>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</si>
  <si>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</si>
  <si>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</si>
  <si>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</si>
  <si>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</si>
  <si>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</si>
  <si>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</si>
  <si>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</si>
  <si>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</si>
  <si>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</si>
  <si>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</si>
  <si>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</si>
  <si>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</si>
  <si>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</si>
  <si>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</si>
  <si>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</si>
  <si>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</si>
  <si>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</si>
  <si>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</si>
  <si>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</si>
  <si>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</si>
  <si>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</si>
  <si>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</si>
  <si>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</si>
  <si>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</si>
  <si>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</si>
  <si>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</si>
  <si>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</si>
  <si>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</si>
  <si>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</si>
  <si>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</si>
  <si>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</si>
  <si>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</si>
  <si>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</si>
  <si>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</si>
  <si>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</si>
  <si>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</si>
  <si>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</si>
  <si>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</si>
  <si>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</si>
  <si>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</si>
  <si>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</si>
  <si>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</si>
  <si>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</si>
  <si>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</si>
  <si>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</si>
  <si>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</si>
  <si>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</si>
  <si>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</si>
  <si>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</si>
  <si>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</si>
  <si>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</si>
  <si>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</si>
  <si>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</si>
  <si>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</si>
  <si>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</si>
  <si>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</si>
  <si>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</si>
  <si>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</si>
  <si>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</si>
  <si>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</si>
  <si>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</si>
  <si>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</si>
  <si>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</si>
  <si>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</si>
  <si>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</si>
  <si>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</si>
  <si>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</si>
  <si>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</si>
  <si>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</si>
  <si>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</si>
  <si>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</si>
  <si>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</si>
  <si>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</si>
  <si>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</si>
  <si>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</si>
  <si>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</si>
  <si>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</si>
  <si>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</si>
  <si>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</si>
  <si>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</si>
  <si>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</si>
  <si>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</si>
  <si>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</si>
  <si>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</si>
  <si>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</si>
  <si>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</si>
  <si>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</si>
  <si>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</si>
  <si>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</si>
  <si>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</si>
  <si>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</si>
  <si>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</si>
  <si>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</si>
  <si>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</si>
  <si>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</si>
  <si>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</si>
  <si>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</si>
  <si>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</si>
  <si>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</si>
  <si>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</si>
  <si>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</si>
  <si>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</si>
  <si>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</si>
  <si>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</si>
  <si>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</si>
  <si>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</si>
  <si>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</si>
  <si>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</si>
  <si>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</si>
  <si>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</si>
  <si>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</si>
  <si>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</si>
  <si>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</si>
  <si>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</si>
  <si>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</si>
  <si>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</si>
  <si>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</si>
  <si>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</si>
  <si>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</si>
  <si>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</si>
  <si>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</si>
  <si>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</si>
  <si>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</si>
  <si>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</si>
  <si>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</si>
  <si>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</si>
  <si>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</si>
  <si>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</si>
  <si>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</si>
  <si>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</si>
  <si>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</si>
  <si>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</si>
  <si>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</si>
  <si>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</si>
  <si>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</si>
  <si>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</si>
  <si>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</si>
  <si>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</si>
  <si>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</si>
  <si>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</si>
  <si>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</si>
  <si>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</si>
  <si>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</si>
  <si>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</si>
  <si>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</si>
  <si>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</si>
  <si>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</si>
  <si>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</si>
  <si>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</si>
  <si>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</si>
  <si>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</si>
  <si>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</si>
  <si>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</si>
  <si>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</si>
  <si>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</si>
  <si>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</si>
  <si>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</si>
  <si>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</si>
  <si>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</si>
  <si>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</si>
  <si>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</si>
  <si>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</si>
  <si>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</si>
  <si>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</si>
  <si>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</si>
  <si>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</si>
  <si>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</si>
  <si>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</si>
  <si>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</si>
  <si>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</si>
  <si>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</si>
  <si>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</si>
  <si>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</si>
  <si>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</si>
  <si>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</si>
  <si>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</si>
  <si>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</si>
  <si>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</si>
  <si>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</si>
  <si>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</si>
  <si>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</si>
  <si>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</si>
  <si>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</si>
  <si>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</si>
  <si>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</si>
  <si>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</si>
  <si>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</si>
  <si>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</si>
  <si>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</si>
  <si>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</si>
  <si>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</si>
  <si>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</si>
  <si>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</si>
  <si>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</si>
  <si>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</si>
  <si>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</si>
  <si>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</si>
  <si>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</si>
  <si>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</si>
  <si>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</si>
  <si>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</si>
  <si>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</si>
  <si>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</si>
  <si>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</si>
  <si>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</si>
  <si>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</si>
  <si>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</si>
  <si>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</si>
  <si>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</si>
  <si>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</si>
  <si>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</si>
  <si>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</si>
  <si>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</si>
  <si>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</si>
  <si>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</si>
  <si>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</si>
  <si>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</si>
  <si>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</si>
  <si>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</si>
  <si>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</si>
  <si>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</si>
  <si>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</si>
  <si>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</si>
  <si>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</si>
  <si>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</si>
  <si>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</si>
  <si>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</si>
  <si>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</si>
  <si>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</si>
  <si>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</si>
  <si>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</si>
  <si>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</si>
  <si>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</si>
  <si>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</si>
  <si>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</si>
  <si>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</si>
  <si>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</si>
  <si>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</si>
  <si>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</si>
  <si>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</si>
  <si>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</si>
  <si>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</si>
  <si>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</si>
  <si>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</si>
  <si>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</si>
  <si>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</si>
  <si>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</si>
  <si>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</si>
  <si>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</si>
  <si>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</si>
  <si>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</si>
  <si>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</si>
  <si>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</si>
  <si>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</si>
  <si>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</si>
  <si>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</si>
  <si>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</si>
  <si>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</si>
  <si>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</si>
  <si>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</si>
  <si>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</si>
  <si>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</si>
  <si>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</si>
  <si>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</si>
  <si>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</si>
  <si>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</si>
  <si>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</si>
  <si>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</si>
  <si>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</si>
  <si>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</si>
  <si>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</si>
  <si>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</si>
  <si>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</si>
  <si>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</si>
  <si>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</si>
  <si>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</si>
  <si>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</si>
  <si>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</si>
  <si>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</si>
  <si>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</si>
  <si>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</si>
  <si>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</si>
  <si>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</si>
  <si>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</si>
  <si>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</si>
  <si>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</si>
  <si>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</si>
  <si>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</si>
  <si>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</si>
  <si>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</si>
  <si>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</si>
  <si>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</si>
  <si>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</si>
  <si>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</si>
  <si>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</si>
  <si>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</si>
  <si>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</si>
  <si>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</si>
  <si>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</si>
  <si>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</si>
  <si>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</si>
  <si>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</si>
  <si>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</si>
  <si>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</si>
  <si>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</si>
  <si>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</si>
  <si>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</si>
  <si>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</si>
  <si>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</si>
  <si>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</si>
  <si>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</si>
  <si>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</si>
  <si>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</si>
  <si>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</si>
  <si>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</si>
  <si>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</si>
  <si>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</si>
  <si>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</si>
  <si>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</si>
  <si>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</si>
  <si>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</si>
  <si>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</si>
  <si>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</si>
  <si>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</si>
  <si>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</si>
  <si>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</si>
  <si>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</si>
  <si>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</si>
  <si>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</si>
  <si>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</si>
  <si>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</si>
  <si>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</si>
  <si>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</si>
  <si>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</si>
  <si>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</si>
  <si>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</si>
  <si>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</si>
  <si>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</si>
  <si>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</si>
  <si>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</si>
  <si>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</si>
  <si>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</si>
  <si>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</si>
  <si>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</si>
  <si>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</si>
  <si>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</si>
  <si>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</si>
  <si>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</si>
  <si>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</si>
  <si>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</si>
  <si>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</si>
  <si>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</si>
  <si>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</si>
  <si>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</si>
  <si>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</si>
  <si>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</si>
  <si>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</si>
  <si>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</si>
  <si>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</si>
  <si>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</si>
  <si>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</si>
  <si>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</si>
  <si>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</si>
  <si>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</si>
  <si>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</si>
  <si>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</si>
  <si>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</si>
  <si>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</si>
  <si>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</si>
  <si>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</si>
  <si>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</si>
  <si>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</si>
  <si>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</si>
  <si>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</si>
  <si>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</si>
  <si>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</si>
  <si>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</si>
  <si>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</si>
  <si>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</si>
  <si>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</si>
  <si>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</si>
  <si>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</si>
  <si>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</si>
  <si>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</si>
  <si>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</si>
  <si>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</si>
  <si>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</si>
  <si>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</si>
  <si>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</si>
  <si>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</si>
  <si>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</si>
  <si>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</si>
  <si>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</si>
  <si>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</si>
  <si>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</si>
  <si>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</si>
  <si>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</si>
  <si>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</si>
  <si>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</si>
  <si>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</si>
  <si>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</si>
  <si>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</si>
  <si>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</si>
  <si>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</si>
  <si>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</si>
  <si>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</si>
  <si>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</si>
  <si>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</si>
  <si>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</si>
  <si>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</si>
  <si>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</si>
  <si>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</si>
  <si>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</si>
  <si>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</si>
  <si>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</si>
  <si>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</si>
  <si>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</si>
  <si>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</si>
  <si>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</si>
  <si>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</si>
  <si>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</si>
  <si>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</si>
  <si>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</si>
  <si>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</si>
  <si>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</si>
  <si>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</si>
  <si>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</si>
  <si>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</si>
  <si>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</si>
  <si>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</si>
  <si>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</si>
  <si>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</si>
  <si>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</si>
  <si>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</si>
  <si>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</si>
  <si>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</si>
  <si>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</si>
  <si>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</si>
  <si>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</si>
  <si>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</si>
  <si>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</si>
  <si>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</si>
  <si>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</si>
  <si>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</si>
  <si>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</si>
  <si>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</si>
  <si>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</si>
  <si>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</si>
  <si>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</si>
  <si>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</si>
  <si>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</si>
  <si>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</si>
  <si>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</si>
  <si>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</si>
  <si>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</si>
  <si>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</si>
  <si>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</si>
  <si>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</si>
  <si>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</si>
  <si>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</si>
  <si>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</si>
  <si>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</si>
  <si>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</si>
  <si>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</si>
  <si>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</si>
  <si>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</si>
  <si>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</si>
  <si>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</si>
  <si>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</si>
  <si>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</si>
  <si>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</si>
  <si>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</si>
  <si>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</si>
  <si>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</si>
  <si>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</si>
  <si>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</si>
  <si>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</si>
  <si>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</si>
  <si>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</si>
  <si>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</si>
  <si>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</si>
  <si>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</si>
  <si>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</si>
  <si>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</si>
  <si>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</si>
  <si>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</si>
  <si>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</si>
  <si>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</si>
  <si>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</si>
  <si>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</si>
  <si>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</si>
  <si>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</si>
  <si>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</si>
  <si>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</si>
  <si>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</si>
  <si>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</si>
  <si>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</si>
  <si>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</si>
  <si>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</si>
  <si>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</si>
  <si>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 xml:space="preserve"> PCM-20250215-00000830 </t>
  </si>
  <si>
    <t>LTE site still down and  site located in aramco area access issue need special permission</t>
  </si>
  <si>
    <t>PCM-20251113-00000469</t>
  </si>
  <si>
    <t>Sceco unpaid bill, neighbor not allow connected pg due to noise</t>
  </si>
  <si>
    <t>PCM-20251113-00000593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</si>
  <si>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</si>
  <si>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</si>
  <si>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</si>
  <si>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</si>
  <si>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</si>
  <si>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</si>
  <si>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</si>
  <si>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</si>
  <si>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</si>
  <si>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PCM-20251113-00000598</t>
  </si>
  <si>
    <t>(No connection to unit)  TE Team facing Access issue main door closed and owner not respond calls</t>
  </si>
  <si>
    <t>PCM-20251113-00000647</t>
  </si>
  <si>
    <t>EM Team on the way ETA: 40 Mins</t>
  </si>
  <si>
    <t>PCM-20251112-00000671</t>
  </si>
  <si>
    <t>cells down Due to rectifire issue , Team visted and found two obsolete ZTE rectifier modules not giving proper output voltage and cells flapping, team will submit it to WH for repairing ,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</si>
</sst>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2" totalsRowShown="0" headerRowDxfId="15" dataDxfId="14" headerRowBorderDxfId="12" tableBorderDxfId="13">
  <autoFilter ref="A1:L1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311.47748854167003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45974.425914467596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45974.425914467596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45974.425914467596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45974.425914467596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45974.425914467596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45974.425914467596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45974.425914467596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45974.425914467596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45974.425914467596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45974.425914467596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45974.425914467596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45974.425914467596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45974.425914467596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45974.425914467596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45974.425914467596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45974.425914467596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45974.425914467596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45974.425914467596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45974.425914467596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45974.425914467596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45974.425914467596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45974.425914467596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45974.425914467596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45974.425914467596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45974.425914467596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45974.425914467596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45974.425914467596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45974.425914467596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45974.425914467596</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45974.425914467596</v>
      </c>
      <c r="H32" s="120"/>
      <c r="I32" s="118" t="str">
        <f>IFERROR(VLOOKUP(D32,DB!A:F,6,0),"")</f>
        <v/>
      </c>
      <c r="J32" s="118" t="str">
        <f>IFERROR(VLOOKUP(D32,DB!A:G,7,0),"")</f>
        <v/>
      </c>
      <c r="K32" s="122"/>
      <c r="L32" s="123" t="str">
        <f>IFERROR(VLOOKUP(D32,DB!A:I,9,0),"")</f>
        <v/>
      </c>
    </row>
    <row r="33" spans="1:12" ht="15" customHeight="1">
      <c r="A33" s="152"/>
      <c r="B33" s="153" t="str">
        <f>IFERROR(VLOOKUP(D33,DB!A:K,11,0),"")</f>
        <v/>
      </c>
      <c r="C33" s="153"/>
      <c r="D33" s="153"/>
      <c r="E33" s="154"/>
      <c r="F33" s="149"/>
      <c r="G33" s="155">
        <f ca="1">IFERROR(NOW()-F33,"")</f>
        <v>45974.425914467596</v>
      </c>
      <c r="H33" s="149"/>
      <c r="I33" s="153" t="str">
        <f>IFERROR(VLOOKUP(D33,DB!A:F,6,0),"")</f>
        <v/>
      </c>
      <c r="J33" s="153" t="str">
        <f>IFERROR(VLOOKUP(D33,DB!A:G,7,0),"")</f>
        <v/>
      </c>
      <c r="K33" s="156"/>
      <c r="L33" s="157" t="str">
        <f>IFERROR(VLOOKUP(D33,DB!A:I,9,0),"")</f>
        <v/>
      </c>
    </row>
    <row r="34" spans="1:12" ht="15" customHeight="1">
      <c r="A34" s="152"/>
      <c r="B34" s="153" t="str">
        <f>IFERROR(VLOOKUP(D34,DB!A:K,11,0),"")</f>
        <v/>
      </c>
      <c r="C34" s="153"/>
      <c r="D34" s="153"/>
      <c r="E34" s="154"/>
      <c r="F34" s="149"/>
      <c r="G34" s="155">
        <f ca="1">IFERROR(NOW()-F34,"")</f>
        <v>45974.425914467596</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45974.425914467596</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45974.425914467596</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45974.425914467596</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45974.425914467596</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45974.425914467596</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45974.425914467596</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45974.425914467596</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45974.425914467596</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45974.425914467596</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45974.425914467596</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45974.425914467596</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45974.425914467596</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45974.425914467596</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45974.425914467596</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45974.425914467596</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45974.425914467596</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45974.425914467596</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45974.425914467596</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45974.425914467596</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45974.425914467596</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45974.425914467596</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45974.425914467596</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45974.425914467596</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45974.425914467596</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45974.425914467596</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45974.425914467596</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45974.425914467596</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45974.425914467596</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45974.425914467596</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45974.425914467596</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45974.425914467596</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45974.425914467596</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45974.425914467596</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45974.425914467596</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45974.425914467596</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45974.425914467596</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45974.425914467596</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45974.425914467596</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45974.425914467596</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45974.425914467596</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45974.425914467596</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45974.425914467596</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45974.425914467596</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45974.425914467596</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45974.425914467596</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45974.425914467596</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45974.425914467596</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45974.425914467596</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45974.425914467596</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45974.425914467596</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45974.425914467596</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45974.425914467596</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45974.425914467596</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45974.425914467596</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45974.425914467596</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45974.425914467596</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45974.425914467596</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45974.425914467596</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45974.425914467596</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45974.425914467596</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45974.425914467596</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45974.425914467596</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45974.425914467596</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45974.425914467596</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45974.425914467596</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45974.425914467596</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45974.425914467596</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45974.425914467596</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45974.425914467596</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45974.425914467596</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45974.425914467596</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45974.425914467596</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45974.425914467596</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45974.425914467596</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45974.425914467596</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45974.425914467596</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45974.425914467596</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45974.425914467596</v>
      </c>
      <c r="H112" s="149"/>
      <c r="I112" s="153" t="str">
        <f>IFERROR(VLOOKUP(D112,DB!A:F,6,0),"")</f>
        <v/>
      </c>
      <c r="J112" s="153" t="str">
        <f>IFERROR(VLOOKUP(D112,DB!A:G,7,0),"")</f>
        <v/>
      </c>
      <c r="K112" s="156"/>
      <c r="L112" s="157" t="str">
        <f>IFERROR(VLOOKUP(D112,DB!A:I,9,0),"")</f>
        <v/>
      </c>
    </row>
  </sheetData>
  <customSheetViews>
    <customSheetView guid="{F6042A99-DD27-4453-835D-0834D95730CC}" filter="1" showAutoFilter="1">
      <pageMargins left="0" right="0" top="0" bottom="0" header="0" footer="0"/>
      <autoFilter ref="B1:M1" xr:uid="{EAD96D85-CA6D-4C8F-B85A-6AA8388CA845}"/>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tabSelected="1"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149.42607650463469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9.9687615744187497E-2</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45974.425914467596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45974.425914467596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45974.425914467596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45974.425914467596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45974.425914467596</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45974.425914467596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45974.425914467596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45974.425914467596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45974.425914467596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45974.425914467596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45974.425914467596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45974.425914467596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45974.425914467596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8" customFormat="1" ht="31.5" customHeight="1">
      <c r="A18" s="102"/>
      <c r="B18" s="18" t="str">
        <f>IFERROR(VLOOKUP(D18,DB!A:K,11,0),"")</f>
        <v/>
      </c>
      <c r="C18" s="18"/>
      <c r="D18" s="18"/>
      <c r="E18" s="103"/>
      <c r="F18" s="104"/>
      <c r="G18" s="105">
        <f ca="1">IFERROR(NOW()-F18,"-")</f>
        <v>45974.425914467596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45974.425914467596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45974.425914467596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45974.425914467596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45974.425914467596</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45974.42591435185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45974.42591435185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45974.42591435185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45974.42591435185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45974.425914467596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45974.425914467596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45974.425914467596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45974.425914467596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45974.425914467596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45974.425914467596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45974.425914467596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45974.425914467596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45974.425914467596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45974.425914467596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45974.425914467596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45974.425914467596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45974.425914467596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45974.425914467596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45974.425914467596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45974.425914467596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45974.425914467596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45974.425914467596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45974.425914467596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45974.425914467596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45974.425914467596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45974.425914467596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45974.425914467596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45974.425914467596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45974.425914467596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45974.425914467596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45974.425914467596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45974.425914467596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45974.425914467596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45974.425914467596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45974.425914467596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45974.425914467596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45974.425914467596</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45974.425914467596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45974.425914467596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45974.425914467596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45974.425914467596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45974.425914467596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45974.425914467596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45974.425914467596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45974.425914467596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45974.425914467596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45974.425914467596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45974.425914467596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45974.425914467596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45974.425914467596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45974.425914467596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45974.425914467596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45974.425914467596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45974.425914467596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45974.425914467596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45974.425914467596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45974.425914467596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45974.425914467596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45974.425914467596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45974.425914467596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45974.425914467596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45974.425914467596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45974.425914467596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45974.425914467596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45974.425914467596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45974.425914467596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45974.425914467596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45974.425914467596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45974.425914467596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45974.425914467596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45974.425914467596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45974.425914467596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45974.425914467596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45974.425914467596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45974.425914467596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45974.425914467596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45974.425914467596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45974.425914467596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45974.425914467596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45974.425914467596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45974.425914467596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45974.425914467596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45974.425914467596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45974.425914467596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45974.425914467596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45974.425914467596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45974.425914467596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45974.425914467596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45974.425914467596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45974.425914467596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45974.425914467596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45974.425914467596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45974.425914467596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45974.425914467596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45974.425914467596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45974.425914467596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45974.425914467596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45974.425914467596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45974.425914467596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45974.425914467596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45974.425914467596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45974.425914467596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45974.425914467596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45974.425914467596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45974.425914467596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45974.425914467596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45974.425914467596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45974.425914467596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45974.425914467596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45974.425914467596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45974.425914467596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45974.425914467596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45974.425914467596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45974.425914467596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45974.425914467596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45974.425914467596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45974.425914467596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45974.425914467596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45974.425914467596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45974.425914467596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45974.425914467596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45974.425914467596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45974.425914467596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45974.425914467596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45974.425914467596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45974.425914467596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45974.425914467596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45974.425914467596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45974.425914467596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45974.425914467596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45974.425914467596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45974.425914467596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45974.425914467596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45974.425914467596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45974.425914467596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45974.425914467596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45974.425914467596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45974.425914467596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45974.425914467596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45974.425914467596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45974.425914467596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45974.425914467596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45974.425914467596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45974.425914467596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45974.425914467596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45974.425914467596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45974.425914467596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45974.425914467596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45974.425914467596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45974.425914467596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45974.425914467596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45974.425914467596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45974.425914467596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45974.425914467596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45974.425914467596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45974.425914467596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45974.425914467596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45974.425914467596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45974.425914467596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45974.425914467596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45974.425914467596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45974.425914467596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45974.425914467596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45974.425914467596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45974.425914467596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45974.425914467596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45974.425914467596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45974.425914467596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45974.425914467596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45974.425914467596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45974.425914467596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45974.425914467596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45974.425914467596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45974.425914467596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45974.425914467596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45974.425914467596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45974.425914467596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45974.425914467596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45974.425914467596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45974.425914467596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45974.425914467596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45974.425914467596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45974.425914467596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45974.425914467596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45974.425914467596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45974.425914467596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45974.425914467596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45974.425914467596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45974.425914467596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45974.425914467596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45974.425914467596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45974.425914467596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45974.425914467596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45974.425914467596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45974.425914467596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45974.425914467596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45974.425914467596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45974.425914467596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45974.425914467596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45974.425914467596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45974.425914467596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45974.425914467596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45974.425914467596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45974.425914467596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45974.425914467596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45974.425914467596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45974.425914467596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45974.425914467596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45974.425914467596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45974.425914467596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45974.425914467596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45974.425914467596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45974.425914467596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45974.425914467596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45974.425914467596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45974.425914467596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45974.425914467596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45974.425914467596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45974.425914467596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45974.425914467596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45974.425914467596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45974.425914467596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45974.425914467596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45974.425914467596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45974.425914467596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45974.425914467596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45974.425914467596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45974.425914467596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45974.425914467596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45974.425914467596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45974.425914467596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45974.425914467596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45974.425914467596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45974.425914467596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45974.425914467596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45974.425914467596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45974.425914467596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45974.425914467596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45974.425914467596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45974.425914467596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45974.425914467596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45974.425914467596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45974.425914467596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45974.425914467596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45974.425914467596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45974.425914467596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45974.425914467596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45974.425914467596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45974.425914467596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45974.425914467596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45974.425914467596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45974.425914467596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45974.425914467596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45974.425914467596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45974.425914467596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45974.425914467596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45974.425914467596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45974.425914467596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45974.425914467596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45974.425914467596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45974.425914467596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45974.425914467596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45974.425914467596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45974.425914467596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45974.425914467596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45974.425914467596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45974.425914467596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45974.425914467596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45974.425914467596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45974.425914467596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45974.425914467596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45974.425914467596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45974.425914467596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45974.425914467596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45974.425914467596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45974.425914467596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45974.425914467596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45974.425914467596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45974.425914467596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45974.425914467596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45974.425914467596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45974.425914467596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45974.425914467596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45974.425914467596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45974.425914467596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45974.425914467596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45974.425914467596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45974.425914467596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45974.425914467596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45974.425914467596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45974.425914467596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45974.425914467596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45974.425914467596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45974.425914467596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45974.425914467596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45974.425914467596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45974.425914467596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45974.425914467596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45974.425914467596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45974.425914467596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45974.425914467596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45974.425914467596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45974.425914467596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45974.425914467596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45974.425914467596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45974.425914467596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45974.425914467596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45974.425914467596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45974.425914467596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45974.425914467596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45974.425914467596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45974.425914467596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45974.425914467596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45974.425914467596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45974.425914467596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45974.425914467596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45974.425914467596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45974.425914467596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45974.425914467596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45974.425914467596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45974.425914467596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45974.425914467596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45974.425914467596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45974.425914467596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45974.425914467596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45974.425914467596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45974.425914467596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45974.425914467596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45974.425914467596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45974.425914467596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45974.425914467596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45974.425914467596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45974.425914467596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45974.425914467596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45974.425914467596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45974.425914467596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45974.425914467596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45974.425914467596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45974.425914467596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45974.425914467596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45974.425914467596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45974.425914467596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45974.425914467596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45974.425914467596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45974.425914467596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45974.425914467596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45974.425914467596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45974.425914467596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45974.425914467596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45974.425914467596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45974.425914467596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45974.425914467596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45974.425914467596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45974.425914467596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45974.425914467596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45974.425914467596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45974.425914467596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45974.425914467596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45974.425914467596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45974.425914467596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45974.425914467596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45974.425914467596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45974.425914467596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45974.425914467596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45974.425914467596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45974.425914467596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45974.425914467596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45974.425914467596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45974.425914467596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45974.425914467596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45974.425914467596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45974.425914467596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45974.425914467596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45974.425914467596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45974.425914467596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45974.425914467596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45974.425914467596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45974.425914467596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45974.425914467596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45974.425914467596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45974.425914467596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45974.425914467596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45974.425914467596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45974.425914467596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45974.425914467596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45974.425914467596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45974.425914467596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45974.425914467596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45974.425914467596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45974.425914467596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45974.425914467596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45974.425914467596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45974.425914467596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45974.425914467596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45974.425914467596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45974.425914467596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45974.425914467596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45974.425914467596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45974.425914467596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45974.425914467596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45974.425914467596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45974.425914467596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45974.425914467596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45974.425914467596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45974.425914467596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45974.425914467596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45974.425914467596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45974.425914467596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45974.425914467596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45974.425914467596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45974.425914467596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45974.425914467596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45974.425914467596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45974.425914467596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45974.425914467596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45974.425914467596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45974.425914467596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45974.425914467596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45974.425914467596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45974.425914467596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45974.425914467596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45974.425914467596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45974.425914467596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45974.425914467596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45974.425914467596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45974.425914467596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45974.425914467596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45974.425914467596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45974.425914467596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45974.425914467596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45974.425914467596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45974.425914467596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45974.425914467596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45974.425914467596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45974.425914467596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45974.425914467596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45974.425914467596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45974.425914467596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45974.425914467596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45974.425914467596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45974.425914467596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45974.425914467596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45974.425914467596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45974.425914467596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45974.425914467596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45974.425914467596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45974.425914467596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45974.425914467596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45974.425914467596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45974.425914467596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45974.425914467596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45974.425914467596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45974.425914467596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45974.425914467596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45974.425914467596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45974.425914467596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45974.425914467596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45974.425914467596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45974.425914467596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45974.425914467596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45974.425914467596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45974.425914467596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45974.425914467596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45974.425914467596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45974.425914467596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45974.425914467596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45974.425914467596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45974.425914467596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45974.425914467596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45974.425914467596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45974.425914467596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45974.425914467596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45974.425914467596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45974.425914467596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45974.425914467596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45974.425914467596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45974.425914467596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45974.425914467596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45974.425914467596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45974.425914467596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45974.425914467596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45974.425914467596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45974.425914467596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45974.425914467596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45974.425914467596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45974.425914467596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45974.425914467596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45974.425914467596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45974.425914467596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45974.425914467596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45974.425914467596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45974.425914467596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45974.425914467596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45974.425914467596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45974.425914467596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45974.425914467596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45974.425914467596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45974.425914467596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45974.425914467596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45974.425914467596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45974.425914467596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45974.425914467596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45974.425914467596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45974.425914467596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45974.425914467596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45974.425914467596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45974.425914467596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45974.425914467596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45974.425914467596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45974.425914467596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45974.425914467596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45974.425914467596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45974.425914467596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45974.425914467596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45974.425914467596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45974.425914467596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45974.425914467596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45974.425914467596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45974.425914467596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45974.425914467596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45974.425914467596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45974.425914467596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45974.425914467596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45974.425914467596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45974.425914467596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45974.425914467596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45974.425914467596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45974.425914467596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45974.425914467596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45974.425914467596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45974.425914467596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45974.425914467596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45974.425914467596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45974.425914467596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45974.425914467596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45974.425914467596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45974.425914467596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45974.425914467596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45974.425914467596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45974.425914467596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45974.425914467596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45974.425914467596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45974.425914467596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45974.425914467596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45974.425914467596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45974.425914467596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45974.425914467596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45974.425914467596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45974.425914467596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45974.425914467596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45974.425914467596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45974.425914467596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45974.425914467596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45974.425914467596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45974.425914467596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45974.425914467596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45974.425914467596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45974.425914467596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45974.425914467596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45974.425914467596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45974.425914467596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45974.425914467596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45974.425914467596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45974.425914467596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45974.425914467596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45974.425914467596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45974.425914467596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45974.425914467596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45974.425914467596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45974.425914467596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45974.425914467596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45974.425914467596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45974.425914467596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45974.425914467596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45974.425914467596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45974.425914467596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45974.425914467596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45974.425914467596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45974.425914467596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45974.425914467596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45974.425914467596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45974.425914467596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45974.425914467596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45974.425914467596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45974.425914467596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45974.425914467596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45974.425914467596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45974.425914467596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45974.425914467596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45974.425914467596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45974.425914467596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45974.425914467596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45974.425914467596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45974.425914467596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45974.425914467596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45974.425914467596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45974.425914467596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45974.425914467596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45974.425914467596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45974.425914467596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45974.425914467596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45974.425914467596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45974.425914467596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45974.425914467596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45974.425914467596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45974.425914467596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45974.425914467596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45974.425914467596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45974.425914467596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45974.425914467596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45974.425914467596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45974.425914467596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45974.425914467596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45974.425914467596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45974.425914467596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45974.425914467596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45974.425914467596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45974.425914467596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45974.425914467596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45974.425914467596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45974.425914467596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45974.425914467596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45974.425914467596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45974.425914467596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45974.425914467596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45974.425914467596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45974.425914467596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45974.425914467596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45974.425914467596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45974.425914467596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45974.425914467596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45974.425914467596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45974.425914467596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45974.425914467596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45974.425914467596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45974.425914467596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45974.425914467596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45974.425914467596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45974.425914467596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45974.425914467596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45974.425914467596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45974.425914467596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45974.425914467596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45974.425914467596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45974.425914467596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45974.425914467596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45974.425914467596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45974.425914467596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45974.425914467596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45974.425914467596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45974.425914467596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45974.425914467596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45974.425914467596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45974.425914467596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45974.425914467596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45974.425914467596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45974.425914467596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45974.425914467596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45974.425914467596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45974.425914467596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45974.425914467596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45974.425914467596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45974.425914467596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45974.425914467596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45974.425914467596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45974.425914467596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45974.425914467596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45974.425914467596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45974.425914467596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45974.425914467596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45974.425914467596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45974.425914467596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45974.425914467596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45974.425914467596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45974.425914467596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45974.425914467596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45974.425914467596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45974.425914467596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45974.425914467596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45974.425914467596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45974.425914467596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45974.425914467596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45974.425914467596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45974.425914467596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45974.425914467596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45974.425914467596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45974.425914467596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45974.425914467596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45974.425914467596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45974.425914467596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45974.425914467596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45974.425914467596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45974.425914467596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45974.425914467596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45974.425914467596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45974.425914467596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45974.425914467596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45974.425914467596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45974.425914467596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45974.425914467596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45974.425914467596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45974.425914467596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45974.425914467596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45974.425914467596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45974.425914467596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45974.425914467596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45974.425914467596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45974.425914467596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45974.425914467596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45974.425914467596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45974.425914467596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45974.425914467596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45974.425914467596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45974.425914467596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45974.425914467596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45974.425914467596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45974.425914467596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45974.425914467596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45974.425914467596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45974.425914467596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45974.425914467596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45974.425914467596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45974.425914467596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45974.425914467596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45974.425914467596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45974.425914467596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45974.425914467596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45974.425914467596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45974.425914467596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45974.425914467596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45974.425914467596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45974.425914467596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45974.425914467596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45974.425914467596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45974.425914467596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45974.425914467596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45974.425914467596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45974.425914467596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45974.425914467596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45974.425914467596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45974.425914467596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45974.425914467596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45974.425914467596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45974.425914467596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45974.425914467596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45974.425914467596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45974.425914467596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45974.425914467596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45974.425914467596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45974.425914467596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45974.425914467596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45974.425914467596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45974.425914467596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45974.425914467596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45974.425914467596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45974.425914467596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45974.425914467596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45974.425914467596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45974.425914467596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45974.425914467596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45974.425914467596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45974.425914467596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45974.425914467596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45974.425914467596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45974.425914467596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45974.425914467596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45974.425914467596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45974.425914467596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45974.425914467596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45974.425914467596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45974.425914467596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45974.425914467596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45974.425914467596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45974.425914467596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45974.425914467596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45974.425914467596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45974.425914467596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45974.425914467596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45974.425914467596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45974.425914467596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45974.425914467596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45974.425914467596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45974.425914467596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45974.425914467596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45974.425914467596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45974.425914467596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45974.425914467596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45974.425914467596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45974.425914467596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45974.425914467596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45974.425914467596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45974.425914467596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45974.425914467596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45974.425914467596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45974.425914467596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45974.425914467596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45974.425914467596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45974.425914467596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45974.425914467596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45974.425914467596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45974.425914467596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45974.425914467596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45974.425914467596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45974.425914467596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45974.425914467596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45974.425914467596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45974.425914467596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45974.425914467596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45974.425914467596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45974.425914467596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45974.425914467596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45974.425914467596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45974.425914467596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45974.425914467596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45974.425914467596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45974.425914467596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45974.425914467596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45974.425914467596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45974.425914467596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45974.425914467596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45974.425914467596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45974.425914467596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45974.425914467596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45974.425914467596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45974.425914467596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45974.425914467596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45974.425914467596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45974.425914467596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45974.425914467596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45974.425914467596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45974.425914467596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45974.425914467596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45974.425914467596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45974.425914467596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45974.425914467596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45974.425914467596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45974.425914467596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45974.425914467596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45974.425914467596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45974.425914467596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45974.425914467596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45974.425914467596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45974.425914467596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45974.425914467596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45974.425914467596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45974.425914467596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45974.425914467596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45974.425914467596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45974.425914467596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45974.425914467596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45974.425914467596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45974.425914467596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45974.425914467596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45974.425914467596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45974.425914467596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45974.425914467596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45974.425914467596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45974.425914467596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45974.425914467596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45974.425914467596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45974.425914467596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45974.425914467596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45974.425914467596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45974.425914467596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45974.425914467596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45974.425914467596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45974.425914467596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45974.425914467596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45974.425914467596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45974.425914467596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45974.425914467596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45974.425914467596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45974.425914467596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45974.425914467596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45974.425914467596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45974.425914467596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45974.425914467596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45974.425914467596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45974.425914467596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45974.425914467596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45974.425914467596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45974.425914467596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45974.425914467596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45974.425914467596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45974.425914467596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45974.425914467596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45974.425914467596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45974.425914467596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45974.425914467596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45974.425914467596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45974.425914467596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45974.425914467596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45974.425914467596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45974.425914467596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45974.425914467596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45974.425914467596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45974.425914467596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45974.425914467596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45974.425914467596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45974.425914467596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45974.425914467596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45974.425914467596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45974.425914467596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45974.425914467596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45974.425914467596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45974.425914467596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45974.425914467596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45974.425914467596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45974.425914467596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45974.425914467596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45974.425914467596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45974.425914467596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45974.425914467596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45974.425914467596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45974.425914467596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45974.425914467596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45974.425914467596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45974.425914467596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45974.425914467596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45974.425914467596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45974.425914467596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45974.425914467596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45974.425914467596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45974.425914467596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45974.425914467596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45974.425914467596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45974.425914467596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45974.425914467596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45974.425914467596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45974.425914467596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45974.425914467596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45974.425914467596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45974.425914467596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45974.425914467596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45974.425914467596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45974.425914467596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45974.425914467596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45974.425914467596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45974.425914467596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45974.425914467596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45974.425914467596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45974.425914467596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45974.425914467596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45974.425914467596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45974.425914467596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45974.425914467596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45974.425914467596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45974.425914467596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45974.425914467596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45974.425914467596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45974.425914467596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45974.425914467596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45974.425914467596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45974.425914467596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45974.425914467596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45974.425914467596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45974.425914467596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45974.425914467596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45974.425914467596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45974.425914467596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45974.425914467596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45974.425914467596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45974.425914467596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45974.425914467596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45974.425914467596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45974.425914467596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45974.425914467596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45974.425914467596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45974.425914467596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45974.425914467596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45974.425914467596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45974.425914467596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45974.425914467596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45974.425914467596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45974.425914467596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45974.425914467596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45974.425914467596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45974.425914467596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45974.425914467596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45974.425914467596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45974.425914467596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45974.425914467596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45974.425914467596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45974.425914467596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45974.425914467596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45974.425914467596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45974.425914467596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45974.425914467596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45974.425914467596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45974.425914467596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45974.425914467596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45974.425914467596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45974.425914467596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45974.425914467596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45974.425914467596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45974.425914467596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45974.425914467596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45974.425914467596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45974.425914467596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45974.425914467596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45974.425914467596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45974.425914467596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45974.425914467596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45974.425914467596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45974.425914467596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45974.425914467596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45974.425914467596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45974.425914467596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45974.425914467596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45974.425914467596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45974.425914467596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45974.425914467596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45974.425914467596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45974.425914467596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45974.425914467596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45974.425914467596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45974.425914467596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45974.425914467596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45974.425914467596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45974.425914467596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45974.425914467596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45974.425914467596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45974.425914467596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45974.425914467596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45974.425914467596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45974.425914467596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45974.425914467596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45974.425914467596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45974.425914467596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45974.425914467596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45974.425914467596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45974.425914467596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45974.425914467596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45974.425914467596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45974.425914467596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45974.425914467596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45974.425914467596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45974.425914467596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45974.425914467596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45974.425914467596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45974.425914467596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45974.425914467596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45974.425914467596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45974.425914467596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45974.425914467596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45974.425914467596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45974.425914467596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45974.425914467596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45974.425914467596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45974.425914467596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45974.425914467596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45974.425914467596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45974.425914467596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45974.425914467596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45974.425914467596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45974.425914467596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45974.425914467596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45974.425914467596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45974.425914467596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45974.425914467596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45974.425914467596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45974.425914467596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45974.425914467596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45974.425914467596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45974.425914467596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45974.425914467596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45974.425914467596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45974.425914467596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45974.425914467596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45974.425914467596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45974.425914467596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45974.425914467596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45974.425914467596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45974.425914467596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45974.425914467596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45974.425914467596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45974.425914467596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45974.425914467596</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270.94519687499997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32798</v>
      </c>
      <c r="E3" s="95" t="s">
        <v>39021</v>
      </c>
      <c r="F3" s="96">
        <v>45974.31527777778</v>
      </c>
      <c r="G3" s="97">
        <f ca="1">IFERROR(NOW()-F3,"")</f>
        <v>0.11063657407066785</v>
      </c>
      <c r="H3" s="96">
        <v>45974.309942129628</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36472</v>
      </c>
      <c r="E4" s="95" t="s">
        <v>39021</v>
      </c>
      <c r="F4" s="96">
        <v>45974.37872685185</v>
      </c>
      <c r="G4" s="97">
        <f ca="1">IFERROR(NOW()-F4,"")</f>
        <v>4.7187500000291038E-2</v>
      </c>
      <c r="H4" s="96">
        <v>45974.359976851854</v>
      </c>
      <c r="I4" s="135" t="str">
        <f>IFERROR(VLOOKUP(D4,DB!A:F,6,0),"")</f>
        <v>SCECO</v>
      </c>
      <c r="J4" s="135" t="str">
        <f>IFERROR(VLOOKUP(D4,DB!A:G,7,0),"")</f>
        <v>Dead</v>
      </c>
      <c r="K4" s="98" t="s">
        <v>39112</v>
      </c>
      <c r="L4" s="92" t="str">
        <f>IFERROR(VLOOKUP(D4,DB!A:I,9,0),"")</f>
        <v>Latis</v>
      </c>
    </row>
    <row r="5" spans="1:16" ht="15" customHeight="1">
      <c r="A5" s="135"/>
      <c r="B5" s="135" t="str">
        <f>IFERROR(VLOOKUP(D5,DB!A:K,11,0),"")</f>
        <v/>
      </c>
      <c r="C5" s="94"/>
      <c r="D5" s="92"/>
      <c r="E5" s="95"/>
      <c r="F5" s="96"/>
      <c r="G5" s="97">
        <f ca="1">IFERROR(NOW()-F5,"")</f>
        <v>45974.42591435185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45974.42591435185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45974.42591435185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45974.42591435185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45974.42591435185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45974.42591435185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45974.42591435185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45974.42591435185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45974.42591435185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45974.42591435185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45974.42591435185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45974.42591435185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45974.42591435185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45974.42591435185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45974.42591435185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45974.42591435185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45974.42591435185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45974.42591435185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45974.42591435185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45974.42591435185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45974.42591435185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45974.42591435185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45974.42591435185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45974.42591435185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45974.42591435185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45974.42591435185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45974.42591435185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45974.42591435185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45974.42591435185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45974.42591435185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45974.42591435185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45974.42591435185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45974.42591435185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45974.42591435185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45974.42591435185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45974.42591435185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45974.42591435185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45974.42591435185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45974.42591435185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45974.42591435185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45974.42591435185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45974.42591435185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45974.42591435185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45974.42591435185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45974.42591435185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45974.42591435185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45974.42591435185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45974.42591435185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45974.42591435185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45974.42591435185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45974.42591435185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45974.42591435185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45974.42591435185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45974.42591435185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45974.42591435185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45974.42591435185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45974.42591435185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45974.42591435185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45974.42591435185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45974.42591435185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45974.42591435185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45974.42591435185</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82.593854282407847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48.237037152779521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4" ca="1" si="1">IFERROR(NOW()-F4,"")</f>
        <v>25.764803356483753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
        <v>5443</v>
      </c>
      <c r="C6" s="124"/>
      <c r="D6" s="124" t="s">
        <v>32532</v>
      </c>
      <c r="E6" s="124" t="s">
        <v>39021</v>
      </c>
      <c r="F6" s="159">
        <v>45974.380879629629</v>
      </c>
      <c r="G6" s="126">
        <f t="shared" ca="1" si="1"/>
        <v>4.5034837967250496E-2</v>
      </c>
      <c r="H6" s="125">
        <v>45974.182962962965</v>
      </c>
      <c r="I6" s="124" t="s">
        <v>22</v>
      </c>
      <c r="J6" s="124" t="s">
        <v>65</v>
      </c>
      <c r="K6" s="124" t="s">
        <v>39122</v>
      </c>
      <c r="L6" s="124" t="s">
        <v>8145</v>
      </c>
    </row>
    <row r="7" spans="1:13">
      <c r="A7" s="124" t="s">
        <v>39123</v>
      </c>
      <c r="B7" s="124" t="str">
        <f>IFERROR(VLOOKUP(D7,DB!A:K,11,0),"")</f>
        <v>R5</v>
      </c>
      <c r="C7" s="124"/>
      <c r="D7" s="124" t="s">
        <v>38233</v>
      </c>
      <c r="E7" s="124" t="s">
        <v>39021</v>
      </c>
      <c r="F7" s="159">
        <v>45974.399884259263</v>
      </c>
      <c r="G7" s="126">
        <f t="shared" ca="1" si="1"/>
        <v>2.6030208333395422E-2</v>
      </c>
      <c r="H7" s="125">
        <v>45974.393634259257</v>
      </c>
      <c r="I7" s="124" t="str">
        <f>IFERROR(VLOOKUP(D7,DB!A:F,6,0),"")</f>
        <v>SCECO</v>
      </c>
      <c r="J7" s="124" t="str">
        <f>IFERROR(VLOOKUP(D7,DB!A:G,7,0),"")</f>
        <v>Haj Removal</v>
      </c>
      <c r="K7" s="124" t="s">
        <v>39124</v>
      </c>
      <c r="L7" s="124" t="str">
        <f>IFERROR(VLOOKUP(D7,DB!A:I,9,0),"")</f>
        <v>Latis</v>
      </c>
    </row>
    <row r="8" spans="1:13">
      <c r="A8" s="124"/>
      <c r="B8" s="124" t="str">
        <f>IFERROR(VLOOKUP(D8,DB!A:K,11,0),"")</f>
        <v/>
      </c>
      <c r="C8" s="124"/>
      <c r="D8" s="124"/>
      <c r="E8" s="124"/>
      <c r="F8" s="124"/>
      <c r="G8" s="126">
        <f t="shared" ca="1" si="1"/>
        <v>45974.425914467596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45974.425914467596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45974.425914467596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45974.425914467596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45974.425914467596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45974.425914467596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45974.425914467596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45974.425914467596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45974.425914467596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45974.425914467596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45974.425914467596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45974.425914467596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45974.425914467596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45974.425914467596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45974.425914467596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45974.425914467596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45974.425914467596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45974.425914467596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45974.425914467596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45974.425914467596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45974.425914467596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45974.425914467596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45974.425914467596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45974.425914467596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45974.425914467596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45974.425914467596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45974.425914467596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45974.425914467596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45974.425914467596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45974.425914467596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45974.425914467596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45974.425914467596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45974.425914467596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45974.425914467596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45974.425914467596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45974.425914467596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45974.425914467596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45974.425914467596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45974.425914467596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45974.425914467596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45974.425914467596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45974.425914467596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45974.425914467596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45974.425914467596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45974.425914467596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45974.425914467596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45974.425914467596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45974.425914467596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45974.425914467596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45974.425914467596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45974.425914467596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45974.425914467596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45974.425914467596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45974.425914467596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45974.425914467596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45974.425914467596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45974.425914467596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45974.425914467596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45974.425914467596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45974.425914467596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45974.425914467596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45974.425914467596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45974.425914467596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45974.425914467596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45974.425914467596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45974.425914467596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45974.425914467596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45974.425914467596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45974.425914467596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45974.425914467596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45974.425914467596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45974.425914467596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45974.425914467596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45974.425914467596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45974.425914467596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45974.425914467596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45974.425914467596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45974.425914467596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45974.425914467596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45974.425914467596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45974.425914467596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45974.425914467596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45974.425914467596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45974.425914467596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45974.425914467596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45974.425914467596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45974.425914467596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45974.425914467596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45974.425914467596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45974.425914467596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45974.425914467596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45974.425914467596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45974.425914467596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45974.425914467596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45974.425914467596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45974.425914467596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45974.425914467596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45974.425914467596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45974.425914467596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45974.425914467596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45974.425914467596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45974.425914467596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45974.425914467596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45974.425914467596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45974.425914467596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45974.425914467596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45974.425914467596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45974.425914467596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45974.425914467596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45974.425914467596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45974.425914467596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45974.425914467596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45974.425914467596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45974.425914467596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45974.425914467596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45974.425914467596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45974.425914467596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45974.425914467596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45974.425914467596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45974.425914467596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45974.425914467596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45974.425914467596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45974.425914467596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45974.425914467596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45974.425914467596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45974.425914467596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45974.425914467596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45974.425914467596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45974.425914467596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45974.425914467596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45974.425914467596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45974.425914467596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45974.425914467596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45974.425914467596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45974.425914467596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45974.425914467596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45974.425914467596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45974.425914467596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45974.425914467596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45974.425914467596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45974.425914467596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45974.425914467596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45974.425914467596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45974.425914467596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45974.425914467596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45974.425914467596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45974.425914467596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45974.425914467596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45974.425914467596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45974.425914467596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45974.425914467596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45974.425914467596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45974.425914467596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45974.425914467596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45974.425914467596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45974.425914467596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45974.425914467596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45974.425914467596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45974.425914467596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45974.425914467596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45974.425914467596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45974.425914467596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45974.425914467596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45974.425914467596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45974.425914467596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45974.425914467596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45974.425914467596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45974.425914467596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45974.425914467596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45974.425914467596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45974.425914467596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45974.425914467596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45974.425914467596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45974.425914467596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45974.425914467596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45974.425914467596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45974.425914467596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45974.425914467596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45974.425914467596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45974.425914467596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45974.425914467596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45974.425914467596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45974.425914467596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45974.425914467596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45974.425914467596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45974.425914467596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45974.425914467596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45974.425914467596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45974.425914467596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45974.425914467596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45974.425914467596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45974.425914467596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45974.425914467596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45974.425914467596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45974.425914467596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45974.425914467596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45974.425914467596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45974.425914467596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45974.425914467596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45974.425914467596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45974.425914467596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45974.425914467596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45974.425914467596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45974.425914467596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45974.425914467596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45974.425914467596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45974.425914467596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45974.425914467596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45974.425914467596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45974.425914467596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45974.425914467596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45974.425914467596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45974.425914467596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45974.425914467596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45974.425914467596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45974.425914467596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45974.425914467596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45974.425914467596</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2"/>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39125</v>
      </c>
      <c r="B2" s="141" t="str">
        <f>IFERROR(VLOOKUP(D2,DB!A:K,11,0),"")</f>
        <v>R6</v>
      </c>
      <c r="C2" s="142">
        <v>1</v>
      </c>
      <c r="D2" s="141" t="s">
        <v>30913</v>
      </c>
      <c r="E2" s="124" t="s">
        <v>39021</v>
      </c>
      <c r="F2" s="151">
        <v>45973.331250000003</v>
      </c>
      <c r="G2" s="105">
        <f t="shared" ref="G2:G44" ca="1" si="0">IFERROR(NOW()-F2,"-")</f>
        <v>1.0946644675932475</v>
      </c>
      <c r="H2" s="143">
        <v>45973.190428240741</v>
      </c>
      <c r="I2" s="141" t="str">
        <f>IFERROR(VLOOKUP(D2,DB!A:F,6,0),"")</f>
        <v>SCECO</v>
      </c>
      <c r="J2" s="141" t="str">
        <f>IFERROR(VLOOKUP(D2,DB!A:G,7,0),"")</f>
        <v>Good</v>
      </c>
      <c r="K2" s="144" t="s">
        <v>39126</v>
      </c>
      <c r="L2" s="145" t="str">
        <f>IFERROR(VLOOKUP(D2,DB!A:I,9,0),"")</f>
        <v>Latis</v>
      </c>
    </row>
    <row r="3" spans="1:16382" ht="31.5" customHeight="1">
      <c r="A3" s="140"/>
      <c r="B3" s="141" t="str">
        <f>IFERROR(VLOOKUP(D3,DB!A:K,11,0),"")</f>
        <v/>
      </c>
      <c r="C3" s="142"/>
      <c r="D3" s="141"/>
      <c r="E3" s="124"/>
      <c r="F3" s="143"/>
      <c r="G3" s="105">
        <f t="shared" ca="1" si="0"/>
        <v>45974.425914467596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45974.425914467596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45974.425914467596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45974.425914467596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45974.425914467596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45974.425914467596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45974.425914467596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45974.425914467596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45974.425914467596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45974.425914467596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45974.425914467596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45974.425914467596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45974.425914467596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45974.425914467596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45974.425914467596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45974.425914467596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45974.425914467596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45974.425914467596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45974.425914467596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45974.425914467596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45974.425914467596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45974.425914467596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45974.425914467596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45974.425914467596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45974.425914467596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45974.425914467596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45974.425914467596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45974.425914467596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45974.425914467596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45974.425914467596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45974.425914467596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45974.425914467596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45974.425914467596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45974.425914467596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45974.425914467596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45974.425914467596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45974.425914467596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45974.425914467596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45974.425914467596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45974.425914467596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45974.425914467596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45974.425914467596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ref="G45:G108" ca="1" si="1">IFERROR(NOW()-F45,"-")</f>
        <v>45974.425914467596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45974.425914467596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45974.425914467596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45974.425914467596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45974.425914467596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45974.425914467596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45974.425914467596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45974.425914467596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45974.425914467596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45974.425914467596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45974.425914467596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45974.425914467596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45974.425914467596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45974.425914467596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45974.425914467596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45974.425914467596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45974.425914467596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45974.425914467596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45974.425914467596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45974.425914467596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45974.425914467596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45974.425914467596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45974.425914467596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45974.425914467596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45974.425914467596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45974.425914467596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45974.425914467596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45974.425914467596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45974.425914467596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45974.425914467596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45974.425914467596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45974.425914467596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45974.425914467596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45974.425914467596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45974.425914467596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45974.425914467596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45974.425914467596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45974.425914467596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45974.425914467596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45974.425914467596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45974.425914467596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45974.425914467596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45974.425914467596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45974.425914467596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45974.425914467596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45974.425914467596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45974.425914467596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45974.425914467596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45974.425914467596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45974.425914467596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45974.425914467596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45974.425914467596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45974.425914467596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45974.425914467596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45974.425914467596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45974.425914467596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45974.425914467596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45974.425914467596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45974.425914467596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45974.425914467596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45974.425914467596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45974.425914467596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45974.425914467596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45974.425914467596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ref="G109:G142" ca="1" si="2">IFERROR(NOW()-F109,"-")</f>
        <v>45974.425914467596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45974.425914467596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45974.425914467596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45974.425914467596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45974.425914467596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45974.425914467596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45974.425914467596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45974.425914467596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45974.425914467596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45974.425914467596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45974.425914467596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45974.425914467596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45974.425914467596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45974.425914467596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45974.425914467596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45974.425914467596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45974.425914467596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45974.425914467596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45974.425914467596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45974.425914467596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45974.425914467596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45974.425914467596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45974.425914467596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45974.425914467596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45974.425914467596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45974.425914467596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45974.425914467596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45974.425914467596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45974.425914467596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45974.425914467596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45974.425914467596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45974.425914467596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45974.425914467596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45974.425914467596</v>
      </c>
      <c r="H142" s="143"/>
      <c r="I142" s="141" t="str">
        <f>IFERROR(VLOOKUP(D142,DB!A:F,6,0),"")</f>
        <v/>
      </c>
      <c r="J142" s="141" t="str">
        <f>IFERROR(VLOOKUP(D142,DB!A:G,7,0),"")</f>
        <v/>
      </c>
      <c r="K142" s="144"/>
      <c r="L142" s="145" t="str">
        <f>IFERROR(VLOOKUP(D142,DB!A:I,9,0),"")</f>
        <v/>
      </c>
    </row>
  </sheetData>
  <dataValidations count="2">
    <dataValidation allowBlank="1" showInputMessage="1" showErrorMessage="1" sqref="E1" xr:uid="{9E1BC488-8814-4F8A-8DBE-742B3278AB71}"/>
    <dataValidation type="list" allowBlank="1" showInputMessage="1" showErrorMessage="1" sqref="E2:E1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2025-11-13T07:15:22Z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