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428" documentId="120_S{2AC9BD13-BADA-5192-A53E-5A8FF88502F6}" xr6:coauthVersionLast="47" xr6:coauthVersionMax="47" xr10:uidLastSave="{1E7A95CC-AE2D-489B-B673-F4808B7447CF}"/>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4" l="1"/>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alcChain>
</file>

<file path=xl/sharedStrings.xml><?xml version="1.0" encoding="utf-8"?>
<sst xmlns="http://schemas.openxmlformats.org/spreadsheetml/2006/main" count="181532" uniqueCount="39145">
  <si>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</si>
  <si>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</si>
  <si>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</si>
  <si>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</si>
  <si>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</si>
  <si>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</si>
  <si>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</si>
  <si>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</si>
  <si>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</si>
  <si>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</si>
  <si>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</si>
  <si>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</si>
  <si>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</si>
  <si>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</si>
  <si>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</si>
  <si>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</si>
  <si>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</si>
  <si>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</si>
  <si>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</si>
  <si>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</si>
  <si>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</si>
  <si>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</si>
  <si>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</si>
  <si>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</si>
  <si>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</si>
  <si>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</si>
  <si>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</si>
  <si>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</si>
  <si>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</si>
  <si>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</si>
  <si>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</si>
  <si>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</si>
  <si>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</si>
  <si>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</si>
  <si>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</si>
  <si>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</si>
  <si>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</si>
  <si>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</si>
  <si>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</si>
  <si>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</si>
  <si>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</si>
  <si>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</si>
  <si>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</si>
  <si>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</si>
  <si>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</si>
  <si>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</si>
  <si>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</si>
  <si>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</si>
  <si>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</si>
  <si>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</si>
  <si>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</si>
  <si>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</si>
  <si>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</si>
  <si>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</si>
  <si>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</si>
  <si>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</si>
  <si>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</si>
  <si>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</si>
  <si>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</si>
  <si>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</si>
  <si>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</si>
  <si>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</si>
  <si>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</si>
  <si>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</si>
  <si>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</si>
  <si>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</si>
  <si>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</si>
  <si>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</si>
  <si>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</si>
  <si>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</si>
  <si>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</si>
  <si>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</si>
  <si>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</si>
  <si>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</si>
  <si>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</si>
  <si>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</si>
  <si>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</si>
  <si>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</si>
  <si>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</si>
  <si>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</si>
  <si>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</si>
  <si>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</si>
  <si>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</si>
  <si>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</si>
  <si>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</si>
  <si>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</si>
  <si>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</si>
  <si>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</si>
  <si>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</si>
  <si>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</si>
  <si>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</si>
  <si>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</si>
  <si>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</si>
  <si>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</si>
  <si>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</si>
  <si>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</si>
  <si>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</si>
  <si>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</si>
  <si>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</si>
  <si>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</si>
  <si>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</si>
  <si>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</si>
  <si>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</si>
  <si>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</si>
  <si>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</si>
  <si>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</si>
  <si>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</si>
  <si>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</si>
  <si>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</si>
  <si>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</si>
  <si>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</si>
  <si>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</si>
  <si>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</si>
  <si>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</si>
  <si>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</si>
  <si>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</si>
  <si>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</si>
  <si>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</si>
  <si>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</si>
  <si>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</si>
  <si>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</si>
  <si>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</si>
  <si>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</si>
  <si>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</si>
  <si>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</si>
  <si>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</si>
  <si>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</si>
  <si>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</si>
  <si>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</si>
  <si>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</si>
  <si>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</si>
  <si>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</si>
  <si>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</si>
  <si>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</si>
  <si>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</si>
  <si>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</si>
  <si>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</si>
  <si>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</si>
  <si>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</si>
  <si>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</si>
  <si>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</si>
  <si>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</si>
  <si>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</si>
  <si>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</si>
  <si>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</si>
  <si>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</si>
  <si>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</si>
  <si>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</si>
  <si>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</si>
  <si>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</si>
  <si>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</si>
  <si>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</si>
  <si>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</si>
  <si>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</si>
  <si>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</si>
  <si>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</si>
  <si>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</si>
  <si>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</si>
  <si>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</si>
  <si>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</si>
  <si>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</si>
  <si>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</si>
  <si>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</si>
  <si>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</si>
  <si>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</si>
  <si>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</si>
  <si>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</si>
  <si>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</si>
  <si>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</si>
  <si>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</si>
  <si>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</si>
  <si>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</si>
  <si>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</si>
  <si>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</si>
  <si>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</si>
  <si>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</si>
  <si>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</si>
  <si>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</si>
  <si>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</si>
  <si>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</si>
  <si>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</si>
  <si>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</si>
  <si>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</si>
  <si>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</si>
  <si>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</si>
  <si>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</si>
  <si>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</si>
  <si>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</si>
  <si>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</si>
  <si>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</si>
  <si>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</si>
  <si>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</si>
  <si>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</si>
  <si>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</si>
  <si>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</si>
  <si>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</si>
  <si>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</si>
  <si>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</si>
  <si>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</si>
  <si>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</si>
  <si>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</si>
  <si>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</si>
  <si>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</si>
  <si>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</si>
  <si>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</si>
  <si>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</si>
  <si>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</si>
  <si>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</si>
  <si>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</si>
  <si>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</si>
  <si>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</si>
  <si>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</si>
  <si>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</si>
  <si>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</si>
  <si>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</si>
  <si>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</si>
  <si>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</si>
  <si>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</si>
  <si>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</si>
  <si>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</si>
  <si>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</si>
  <si>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</si>
  <si>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</si>
  <si>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</si>
  <si>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</si>
  <si>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</si>
  <si>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</si>
  <si>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</si>
  <si>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</si>
  <si>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</si>
  <si>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</si>
  <si>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</si>
  <si>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</si>
  <si>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</si>
  <si>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</si>
  <si>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</si>
  <si>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</si>
  <si>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</si>
  <si>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</si>
  <si>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</si>
  <si>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</si>
  <si>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</si>
  <si>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</si>
  <si>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</si>
  <si>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</si>
  <si>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</si>
  <si>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</si>
  <si>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</si>
  <si>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</si>
  <si>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</si>
  <si>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</si>
  <si>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</si>
  <si>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</si>
  <si>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</si>
  <si>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</si>
  <si>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</si>
  <si>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</si>
  <si>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</si>
  <si>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</si>
  <si>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</si>
  <si>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</si>
  <si>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</si>
  <si>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</si>
  <si>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</si>
  <si>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</si>
  <si>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</si>
  <si>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</si>
  <si>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</si>
  <si>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</si>
  <si>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</si>
  <si>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</si>
  <si>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</si>
  <si>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</si>
  <si>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</si>
  <si>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</si>
  <si>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</si>
  <si>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</si>
  <si>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</si>
  <si>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</si>
  <si>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</si>
  <si>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</si>
  <si>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</si>
  <si>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</si>
  <si>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</si>
  <si>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</si>
  <si>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</si>
  <si>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</si>
  <si>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</si>
  <si>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</si>
  <si>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</si>
  <si>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</si>
  <si>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</si>
  <si>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</si>
  <si>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</si>
  <si>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</si>
  <si>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</si>
  <si>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</si>
  <si>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</si>
  <si>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</si>
  <si>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</si>
  <si>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</si>
  <si>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</si>
  <si>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</si>
  <si>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</si>
  <si>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</si>
  <si>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</si>
  <si>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</si>
  <si>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</si>
  <si>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</si>
  <si>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</si>
  <si>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</si>
  <si>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</si>
  <si>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</si>
  <si>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</si>
  <si>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</si>
  <si>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</si>
  <si>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</si>
  <si>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</si>
  <si>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</si>
  <si>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</si>
  <si>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</si>
  <si>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</si>
  <si>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</si>
  <si>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</si>
  <si>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</si>
  <si>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</si>
  <si>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</si>
  <si>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</si>
  <si>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</si>
  <si>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</si>
  <si>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</si>
  <si>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</si>
  <si>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</si>
  <si>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</si>
  <si>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</si>
  <si>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</si>
  <si>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</si>
  <si>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</si>
  <si>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</si>
  <si>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</si>
  <si>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</si>
  <si>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</si>
  <si>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</si>
  <si>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</si>
  <si>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</si>
  <si>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</si>
  <si>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</si>
  <si>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</si>
  <si>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</si>
  <si>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</si>
  <si>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</si>
  <si>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</si>
  <si>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</si>
  <si>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</si>
  <si>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</si>
  <si>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</si>
  <si>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</si>
  <si>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</si>
  <si>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</si>
  <si>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</si>
  <si>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</si>
  <si>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</si>
  <si>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</si>
  <si>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</si>
  <si>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</si>
  <si>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</si>
  <si>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</si>
  <si>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</si>
  <si>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</si>
  <si>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</si>
  <si>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</si>
  <si>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</si>
  <si>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</si>
  <si>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</si>
  <si>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</si>
  <si>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</si>
  <si>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</si>
  <si>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</si>
  <si>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</si>
  <si>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</si>
  <si>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</si>
  <si>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</si>
  <si>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</si>
  <si>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</si>
  <si>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</si>
  <si>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</si>
  <si>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</si>
  <si>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</si>
  <si>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</si>
  <si>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</si>
  <si>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</si>
  <si>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</si>
  <si>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</si>
  <si>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</si>
  <si>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</si>
  <si>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</si>
  <si>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</si>
  <si>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</si>
  <si>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</si>
  <si>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</si>
  <si>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</si>
  <si>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</si>
  <si>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</si>
  <si>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</si>
  <si>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</si>
  <si>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</si>
  <si>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</si>
  <si>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</si>
  <si>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</si>
  <si>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</si>
  <si>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</si>
  <si>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</si>
  <si>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</si>
  <si>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</si>
  <si>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</si>
  <si>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</si>
  <si>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</si>
  <si>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</si>
  <si>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</si>
  <si>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</si>
  <si>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</si>
  <si>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</si>
  <si>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</si>
  <si>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</si>
  <si>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</si>
  <si>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</si>
  <si>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</si>
  <si>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</si>
  <si>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</si>
  <si>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</si>
  <si>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</si>
  <si>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</si>
  <si>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</si>
  <si>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</si>
  <si>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</si>
  <si>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</si>
  <si>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</si>
  <si>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</si>
  <si>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</si>
  <si>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</si>
  <si>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</si>
  <si>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</si>
  <si>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</si>
  <si>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</si>
  <si>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</si>
  <si>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</si>
  <si>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</si>
  <si>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</si>
  <si>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</si>
  <si>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</si>
  <si>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</si>
  <si>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</si>
  <si>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</si>
  <si>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</si>
  <si>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</si>
  <si>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</si>
  <si>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</si>
  <si>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</si>
  <si>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</si>
  <si>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</si>
  <si>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</si>
  <si>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</si>
  <si>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</si>
  <si>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</si>
  <si>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</si>
  <si>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</si>
  <si>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</si>
  <si>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</si>
  <si>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</si>
  <si>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</si>
  <si>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</si>
  <si>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</si>
  <si>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</si>
  <si>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</si>
  <si>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</si>
  <si>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</si>
  <si>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</si>
  <si>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</si>
  <si>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</si>
  <si>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</si>
  <si>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</si>
  <si>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</si>
  <si>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</si>
  <si>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</si>
  <si>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</si>
  <si>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</si>
  <si>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</si>
  <si>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</si>
  <si>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</si>
  <si>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</si>
  <si>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</si>
  <si>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</si>
  <si>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</si>
  <si>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</si>
  <si>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</si>
  <si>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</si>
  <si>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</si>
  <si>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</si>
  <si>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</si>
  <si>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</si>
  <si>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</si>
  <si>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</si>
  <si>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</si>
  <si>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</si>
  <si>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</si>
  <si>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</si>
  <si>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</si>
  <si>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</si>
  <si>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</si>
  <si>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</si>
  <si>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</si>
  <si>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</si>
  <si>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</si>
  <si>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</si>
  <si>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</si>
  <si>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</si>
  <si>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</si>
  <si>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</si>
  <si>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</si>
  <si>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</si>
  <si>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</si>
  <si>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</si>
  <si>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</si>
  <si>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</si>
  <si>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</si>
  <si>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</si>
  <si>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</si>
  <si>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</si>
  <si>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</si>
  <si>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</si>
  <si>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</si>
  <si>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</si>
  <si>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</si>
  <si>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</si>
  <si>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</si>
  <si>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</si>
  <si>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</si>
  <si>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</si>
  <si>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</si>
  <si>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</si>
  <si>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</si>
  <si>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</si>
  <si>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</si>
  <si>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</si>
  <si>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</si>
  <si>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</si>
  <si>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</si>
  <si>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</si>
  <si>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</si>
  <si>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</si>
  <si>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</si>
  <si>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</si>
  <si>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</si>
  <si>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</si>
  <si>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</si>
  <si>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</si>
  <si>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</si>
  <si>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</si>
  <si>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</si>
  <si>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</si>
  <si>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</si>
  <si>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</si>
  <si>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</si>
  <si>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</si>
  <si>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</si>
  <si>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</si>
  <si>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</si>
  <si>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</si>
  <si>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</si>
  <si>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</si>
  <si>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</si>
  <si>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</si>
  <si>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</si>
  <si>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</si>
  <si>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</si>
  <si>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</si>
  <si>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</si>
  <si>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</si>
  <si>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</si>
  <si>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</si>
  <si>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</si>
  <si>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</si>
  <si>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</si>
  <si>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</si>
  <si>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</si>
  <si>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</si>
  <si>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</si>
  <si>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</si>
  <si>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</si>
  <si>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</si>
  <si>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</si>
  <si>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</si>
  <si>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</si>
  <si>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</si>
  <si>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</si>
  <si>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</si>
  <si>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</si>
  <si>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</si>
  <si>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</si>
  <si>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</si>
  <si>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</si>
  <si>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</si>
  <si>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</si>
  <si>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</si>
  <si>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</si>
  <si>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</si>
  <si>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</si>
  <si>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</si>
  <si>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</si>
  <si>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</si>
  <si>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</si>
  <si>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</si>
  <si>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</si>
  <si>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</si>
  <si>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</si>
  <si>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</si>
  <si>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</si>
  <si>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</si>
  <si>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</si>
  <si>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</si>
  <si>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</si>
  <si>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</si>
  <si>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</si>
  <si>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</si>
  <si>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</si>
  <si>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</si>
  <si>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</si>
  <si>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</si>
  <si>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</si>
  <si>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</si>
  <si>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</si>
  <si>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</si>
  <si>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</si>
  <si>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</si>
  <si>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</si>
  <si>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</si>
  <si>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</si>
  <si>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</si>
  <si>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</si>
  <si>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</si>
  <si>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</si>
  <si>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</si>
  <si>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</si>
  <si>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</si>
  <si>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</si>
  <si>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</si>
  <si>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</si>
  <si>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</si>
  <si>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</si>
  <si>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</si>
  <si>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</si>
  <si>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</si>
  <si>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</si>
  <si>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</si>
  <si>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</si>
  <si>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</si>
  <si>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</si>
  <si>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</si>
  <si>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</si>
  <si>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</si>
  <si>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</si>
  <si>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</si>
  <si>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</si>
  <si>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</si>
  <si>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</si>
  <si>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</si>
  <si>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</si>
  <si>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</si>
  <si>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</si>
  <si>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</si>
  <si>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</si>
  <si>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</si>
  <si>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</si>
  <si>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</si>
  <si>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</si>
  <si>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</si>
  <si>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</si>
  <si>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</si>
  <si>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</si>
  <si>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</si>
  <si>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</si>
  <si>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</si>
  <si>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</si>
  <si>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</si>
  <si>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</si>
  <si>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</si>
  <si>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</si>
  <si>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</si>
  <si>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</si>
  <si>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</si>
  <si>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</si>
  <si>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</si>
  <si>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</si>
  <si>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</si>
  <si>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</si>
  <si>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</si>
  <si>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</si>
  <si>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</si>
  <si>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</si>
  <si>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</si>
  <si>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</si>
  <si>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</si>
  <si>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</si>
  <si>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</si>
  <si>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</si>
  <si>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</si>
  <si>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</si>
  <si>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</si>
  <si>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</si>
  <si>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</si>
  <si>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</si>
  <si>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</si>
  <si>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</si>
  <si>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</si>
  <si>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</si>
  <si>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</si>
  <si>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</si>
  <si>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</si>
  <si>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</si>
  <si>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</si>
  <si>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</si>
  <si>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</si>
  <si>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</si>
  <si>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</si>
  <si>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</si>
  <si>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</si>
  <si>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</si>
  <si>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</si>
  <si>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</si>
  <si>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</si>
  <si>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</si>
  <si>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</si>
  <si>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</si>
  <si>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</si>
  <si>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</si>
  <si>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</si>
  <si>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</si>
  <si>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</si>
  <si>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</si>
  <si>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</si>
  <si>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</si>
  <si>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</si>
  <si>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</si>
  <si>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</si>
  <si>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</si>
  <si>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</si>
  <si>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</si>
  <si>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</si>
  <si>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</si>
  <si>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</si>
  <si>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</si>
  <si>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</si>
  <si>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</si>
  <si>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</si>
  <si>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</si>
  <si>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</si>
  <si>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</si>
  <si>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</si>
  <si>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</si>
  <si>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</si>
  <si>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</si>
  <si>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</si>
  <si>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</si>
  <si>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</si>
  <si>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</si>
  <si>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</si>
  <si>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</si>
  <si>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</si>
  <si>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</si>
  <si>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</si>
  <si>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</si>
  <si>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</si>
  <si>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</si>
  <si>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</si>
  <si>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</si>
  <si>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</si>
  <si>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</si>
  <si>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</si>
  <si>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</si>
  <si>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</si>
  <si>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</si>
  <si>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</si>
  <si>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</si>
  <si>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</si>
  <si>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</si>
  <si>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</si>
  <si>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</si>
  <si>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</si>
  <si>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</si>
  <si>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</si>
  <si>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</si>
  <si>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</si>
  <si>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</si>
  <si>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</si>
  <si>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</si>
  <si>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</si>
  <si>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</si>
  <si>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</si>
  <si>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</si>
  <si>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</si>
  <si>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</si>
  <si>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</si>
  <si>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</si>
  <si>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</si>
  <si>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</si>
  <si>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</si>
  <si>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</si>
  <si>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</si>
  <si>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</si>
  <si>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</si>
  <si>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</si>
  <si>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</si>
  <si>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</si>
  <si>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</si>
  <si>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</si>
  <si>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</si>
  <si>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</si>
  <si>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</si>
  <si>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</si>
  <si>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</si>
  <si>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</si>
  <si>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</si>
  <si>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</si>
  <si>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</si>
  <si>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</si>
  <si>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</si>
  <si>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</si>
  <si>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</si>
  <si>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</si>
  <si>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</si>
  <si>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</si>
  <si>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</si>
  <si>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</si>
  <si>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</si>
  <si>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</si>
  <si>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</si>
  <si>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</si>
  <si>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</si>
  <si>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</si>
  <si>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</si>
  <si>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</si>
  <si>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</si>
  <si>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</si>
  <si>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</si>
  <si>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</si>
  <si>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</si>
  <si>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</si>
  <si>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</si>
  <si>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</si>
  <si>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</si>
  <si>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</si>
  <si>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</si>
  <si>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</si>
  <si>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</si>
  <si>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</si>
  <si>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</si>
  <si>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</si>
  <si>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</si>
  <si>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</si>
  <si>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</si>
  <si>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</si>
  <si>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</si>
  <si>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</si>
  <si>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</si>
  <si>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</si>
  <si>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</si>
  <si>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</si>
  <si>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</si>
  <si>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</si>
  <si>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</si>
  <si>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</si>
  <si>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</si>
  <si>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</si>
  <si>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</si>
  <si>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</si>
  <si>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</si>
  <si>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</si>
  <si>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</si>
  <si>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</si>
  <si>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</si>
  <si>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</si>
  <si>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</si>
  <si>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</si>
  <si>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</si>
  <si>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</si>
  <si>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</si>
  <si>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</si>
  <si>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</si>
  <si>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</si>
  <si>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</si>
  <si>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</si>
  <si>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</si>
  <si>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</si>
  <si>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</si>
  <si>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</si>
  <si>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</si>
  <si>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</si>
  <si>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</si>
  <si>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</si>
  <si>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</si>
  <si>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</si>
  <si>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</si>
  <si>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</si>
  <si>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</si>
  <si>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</si>
  <si>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</si>
  <si>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</si>
  <si>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</si>
  <si>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</si>
  <si>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</si>
  <si>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</si>
  <si>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</si>
  <si>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</si>
  <si>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</si>
  <si>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</si>
  <si>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</si>
  <si>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</si>
  <si>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</si>
  <si>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</si>
  <si>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</si>
  <si>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</si>
  <si>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</si>
  <si>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</si>
  <si>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</si>
  <si>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</si>
  <si>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</si>
  <si>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</si>
  <si>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</si>
  <si>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</si>
  <si>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</si>
  <si>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</si>
  <si>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</si>
  <si>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</si>
  <si>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</si>
  <si>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</si>
  <si>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</si>
  <si>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</si>
  <si>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</si>
  <si>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</si>
  <si>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</si>
  <si>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</si>
  <si>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</si>
  <si>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</si>
  <si>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</si>
  <si>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</si>
  <si>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</si>
  <si>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</si>
  <si>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</si>
  <si>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</si>
  <si>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</si>
  <si>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</si>
  <si>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</si>
  <si>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</si>
  <si>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</si>
  <si>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</si>
  <si>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</si>
  <si>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</si>
  <si>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</si>
  <si>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</si>
  <si>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</si>
  <si>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</si>
  <si>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</si>
  <si>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</si>
  <si>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</si>
  <si>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</si>
  <si>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</si>
  <si>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</si>
  <si>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</si>
  <si>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</si>
  <si>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</si>
  <si>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</si>
  <si>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</si>
  <si>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</si>
  <si>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</si>
  <si>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</si>
  <si>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</si>
  <si>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</si>
  <si>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</si>
  <si>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</si>
  <si>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</si>
  <si>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</si>
  <si>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</si>
  <si>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</si>
  <si>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</si>
  <si>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</si>
  <si>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</si>
  <si>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</si>
  <si>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</si>
  <si>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</si>
  <si>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</si>
  <si>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</si>
  <si>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</si>
  <si>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</si>
  <si>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</si>
  <si>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</si>
  <si>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</si>
  <si>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</si>
  <si>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</si>
  <si>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</si>
  <si>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</si>
  <si>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</si>
  <si>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</si>
  <si>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</si>
  <si>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</si>
  <si>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</si>
  <si>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</si>
  <si>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</si>
  <si>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</si>
  <si>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</si>
  <si>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</si>
  <si>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</si>
  <si>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</si>
  <si>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</si>
  <si>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</si>
  <si>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</si>
  <si>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</si>
  <si>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</si>
  <si>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</si>
  <si>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</si>
  <si>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</si>
  <si>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</si>
  <si>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</si>
  <si>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</si>
  <si>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</si>
  <si>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</si>
  <si>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</si>
  <si>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</si>
  <si>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</si>
  <si>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</si>
  <si>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</si>
  <si>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</si>
  <si>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</si>
  <si>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</si>
  <si>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</si>
  <si>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</si>
  <si>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</si>
  <si>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</si>
  <si>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</si>
  <si>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</si>
  <si>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</si>
  <si>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</si>
  <si>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</si>
  <si>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</si>
  <si>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</si>
  <si>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</si>
  <si>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</si>
  <si>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</si>
  <si>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</si>
  <si>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</si>
  <si>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</si>
  <si>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</si>
  <si>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</si>
  <si>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</si>
  <si>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</si>
  <si>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</si>
  <si>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</si>
  <si>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</si>
  <si>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</si>
  <si>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</si>
  <si>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</si>
  <si>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</si>
  <si>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</si>
  <si>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</si>
  <si>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</si>
  <si>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</si>
  <si>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</si>
  <si>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</si>
  <si>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</si>
  <si>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</si>
  <si>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</si>
  <si>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</si>
  <si>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</si>
  <si>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</si>
  <si>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</si>
  <si>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</si>
  <si>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</si>
  <si>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</si>
  <si>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</si>
  <si>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</si>
  <si>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</si>
  <si>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</si>
  <si>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</si>
  <si>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</si>
  <si>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</si>
  <si>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</si>
  <si>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</si>
  <si>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</si>
  <si>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</si>
  <si>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</si>
  <si>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</si>
  <si>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</si>
  <si>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</si>
  <si>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</si>
  <si>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</si>
  <si>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</si>
  <si>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</si>
  <si>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</si>
  <si>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</si>
  <si>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</si>
  <si>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</si>
  <si>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</si>
  <si>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</si>
  <si>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</si>
  <si>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</si>
  <si>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</si>
  <si>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</si>
  <si>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</si>
  <si>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</si>
  <si>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</si>
  <si>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</si>
  <si>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</si>
  <si>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</si>
  <si>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</si>
  <si>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</si>
  <si>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</si>
  <si>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</si>
  <si>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</si>
  <si>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</si>
  <si>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</si>
  <si>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</si>
  <si>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</si>
  <si>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</si>
  <si>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</si>
  <si>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</si>
  <si>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</si>
  <si>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</si>
  <si>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</si>
  <si>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</si>
  <si>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</si>
  <si>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</si>
  <si>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</si>
  <si>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</si>
  <si>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</si>
  <si>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</si>
  <si>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</si>
  <si>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</si>
  <si>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</si>
  <si>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</si>
  <si>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</si>
  <si>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</si>
  <si>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</si>
  <si>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</si>
  <si>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</si>
  <si>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</si>
  <si>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</si>
  <si>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</si>
  <si>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</si>
  <si>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</si>
  <si>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</si>
  <si>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</si>
  <si>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</si>
  <si>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</si>
  <si>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</si>
  <si>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</si>
  <si>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</si>
  <si>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</si>
  <si>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</si>
  <si>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</si>
  <si>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</si>
  <si>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</si>
  <si>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</si>
  <si>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</si>
  <si>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</si>
  <si>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</si>
  <si>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</si>
  <si>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</si>
  <si>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</si>
  <si>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</si>
  <si>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</si>
  <si>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</si>
  <si>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</si>
  <si>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</si>
  <si>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</si>
  <si>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</si>
  <si>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</si>
  <si>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</si>
  <si>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</si>
  <si>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</si>
  <si>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</si>
  <si>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</si>
  <si>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</si>
  <si>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</si>
  <si>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</si>
  <si>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</si>
  <si>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</si>
  <si>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</si>
  <si>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</si>
  <si>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</si>
  <si>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</si>
  <si>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</si>
  <si>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</si>
  <si>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</si>
  <si>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</si>
  <si>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</si>
  <si>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</si>
  <si>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</si>
  <si>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</si>
  <si>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</si>
  <si>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</si>
  <si>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</si>
  <si>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</si>
  <si>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</si>
  <si>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</si>
  <si>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</si>
  <si>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</si>
  <si>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</si>
  <si>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</si>
  <si>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</si>
  <si>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</si>
  <si>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</si>
  <si>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</si>
  <si>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</si>
  <si>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</si>
  <si>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</si>
  <si>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</si>
  <si>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</si>
  <si>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</si>
  <si>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</si>
  <si>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</si>
  <si>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</si>
  <si>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</si>
  <si>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</si>
  <si>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</si>
  <si>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</si>
  <si>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</si>
  <si>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</si>
  <si>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</si>
  <si>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</si>
  <si>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</si>
  <si>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</si>
  <si>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</si>
  <si>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</si>
  <si>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</si>
  <si>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</si>
  <si>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</si>
  <si>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</si>
  <si>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</si>
  <si>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</si>
  <si>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</si>
  <si>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</si>
  <si>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</si>
  <si>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</si>
  <si>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</si>
  <si>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</si>
  <si>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</si>
  <si>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</si>
  <si>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</si>
  <si>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</si>
  <si>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</si>
  <si>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</si>
  <si>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</si>
  <si>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</si>
  <si>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</si>
  <si>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</si>
  <si>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</si>
  <si>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</si>
  <si>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</si>
  <si>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</si>
  <si>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</si>
  <si>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</si>
  <si>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</si>
  <si>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</si>
  <si>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</si>
  <si>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</si>
  <si>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</si>
  <si>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</si>
  <si>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</si>
  <si>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</si>
  <si>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</si>
  <si>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</si>
  <si>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</si>
  <si>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</si>
  <si>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</si>
  <si>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</si>
  <si>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</si>
  <si>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</si>
  <si>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</si>
  <si>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</si>
  <si>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</si>
  <si>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</si>
  <si>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</si>
  <si>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</si>
  <si>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</si>
  <si>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</si>
  <si>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</si>
  <si>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</si>
  <si>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</si>
  <si>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</si>
  <si>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</si>
  <si>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</si>
  <si>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</si>
  <si>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</si>
  <si>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</si>
  <si>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</si>
  <si>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</si>
  <si>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</si>
  <si>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</si>
  <si>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</si>
  <si>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</si>
  <si>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</si>
  <si>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</si>
  <si>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</si>
  <si>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</si>
  <si>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</si>
  <si>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</si>
  <si>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</si>
  <si>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</si>
  <si>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</si>
  <si>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</si>
  <si>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</si>
  <si>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</si>
  <si>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</si>
  <si>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</si>
  <si>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</si>
  <si>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</si>
  <si>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</si>
  <si>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</si>
  <si>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</si>
  <si>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</si>
  <si>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</si>
  <si>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</si>
  <si>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</si>
  <si>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</si>
  <si>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</si>
  <si>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</si>
  <si>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</si>
  <si>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</si>
  <si>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</si>
  <si>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</si>
  <si>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</si>
  <si>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</si>
  <si>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</si>
  <si>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</si>
  <si>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</si>
  <si>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</si>
  <si>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</si>
  <si>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</si>
  <si>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</si>
  <si>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</si>
  <si>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</si>
  <si>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</si>
  <si>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</si>
  <si>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</si>
  <si>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</si>
  <si>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</si>
  <si>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</si>
  <si>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</si>
  <si>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</si>
  <si>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</si>
  <si>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</si>
  <si>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</si>
  <si>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</si>
  <si>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</si>
  <si>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</si>
  <si>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</si>
  <si>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</si>
  <si>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</si>
  <si>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</si>
  <si>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</si>
  <si>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</si>
  <si>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</si>
  <si>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</si>
  <si>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</si>
  <si>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</si>
  <si>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</si>
  <si>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</si>
  <si>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</si>
  <si>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</si>
  <si>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</si>
  <si>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</si>
  <si>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</si>
  <si>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</si>
  <si>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</si>
  <si>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</si>
  <si>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</si>
  <si>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</si>
  <si>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</si>
  <si>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</si>
  <si>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</si>
  <si>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</si>
  <si>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</si>
  <si>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</si>
  <si>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</si>
  <si>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</si>
  <si>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</si>
  <si>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</si>
  <si>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</si>
  <si>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</si>
  <si>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</si>
  <si>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</si>
  <si>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</si>
  <si>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</si>
  <si>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</si>
  <si>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</si>
  <si>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</si>
  <si>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</si>
  <si>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</si>
  <si>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</si>
  <si>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</si>
  <si>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</si>
  <si>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</si>
  <si>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</si>
  <si>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</si>
  <si>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</si>
  <si>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</si>
  <si>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</si>
  <si>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</si>
  <si>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</si>
  <si>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</si>
  <si>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</si>
  <si>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</si>
  <si>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</si>
  <si>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</si>
  <si>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</si>
  <si>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</si>
  <si>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</si>
  <si>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</si>
  <si>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</si>
  <si>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</si>
  <si>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</si>
  <si>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</si>
  <si>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</si>
  <si>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</si>
  <si>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</si>
  <si>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</si>
  <si>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</si>
  <si>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</si>
  <si>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</si>
  <si>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</si>
  <si>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</si>
  <si>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</si>
  <si>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</si>
  <si>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</si>
  <si>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</si>
  <si>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</si>
  <si>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</si>
  <si>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</si>
  <si>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</si>
  <si>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</si>
  <si>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</si>
  <si>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</si>
  <si>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</si>
  <si>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</si>
  <si>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</si>
  <si>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</si>
  <si>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</si>
  <si>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</si>
  <si>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</si>
  <si>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</si>
  <si>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</si>
  <si>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</si>
  <si>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</si>
  <si>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</si>
  <si>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</si>
  <si>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</si>
  <si>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</si>
  <si>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</si>
  <si>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</si>
  <si>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</si>
  <si>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</si>
  <si>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</si>
  <si>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</si>
  <si>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</si>
  <si>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</si>
  <si>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</si>
  <si>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</si>
  <si>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</si>
  <si>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</si>
  <si>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</si>
  <si>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</si>
  <si>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</si>
  <si>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</si>
  <si>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</si>
  <si>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</si>
  <si>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</si>
  <si>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</si>
  <si>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</si>
  <si>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</si>
  <si>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</si>
  <si>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</si>
  <si>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</si>
  <si>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</si>
  <si>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</si>
  <si>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</si>
  <si>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</si>
  <si>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</si>
  <si>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</si>
  <si>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</si>
  <si>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</si>
  <si>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</si>
  <si>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</si>
  <si>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</si>
  <si>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</si>
  <si>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</si>
  <si>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</si>
  <si>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</si>
  <si>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</si>
  <si>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</si>
  <si>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</si>
  <si>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</si>
  <si>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</si>
  <si>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</si>
  <si>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</si>
  <si>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</si>
  <si>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</si>
  <si>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</si>
  <si>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</si>
  <si>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</si>
  <si>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</si>
  <si>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</si>
  <si>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</si>
  <si>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</si>
  <si>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</si>
  <si>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</si>
  <si>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</si>
  <si>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</si>
  <si>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</si>
  <si>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</si>
  <si>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</si>
  <si>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</si>
  <si>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</si>
  <si>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</si>
  <si>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</si>
  <si>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</si>
  <si>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</si>
  <si>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</si>
  <si>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</si>
  <si>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</si>
  <si>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</si>
  <si>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</si>
  <si>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</si>
  <si>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</si>
  <si>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</si>
  <si>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</si>
  <si>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</si>
  <si>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</si>
  <si>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</si>
  <si>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</si>
  <si>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</si>
  <si>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</si>
  <si>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</si>
  <si>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</si>
  <si>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</si>
  <si>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</si>
  <si>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</si>
  <si>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</si>
  <si>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</si>
  <si>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</si>
  <si>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</si>
  <si>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</si>
  <si>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</si>
  <si>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</si>
  <si>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</si>
  <si>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</si>
  <si>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</si>
  <si>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</si>
  <si>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</si>
  <si>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</si>
  <si>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</si>
  <si>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</si>
  <si>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</si>
  <si>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</si>
  <si>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</si>
  <si>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</si>
  <si>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</si>
  <si>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</si>
  <si>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</si>
  <si>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</si>
  <si>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</si>
  <si>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</si>
  <si>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</si>
  <si>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</si>
  <si>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</si>
  <si>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</si>
  <si>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</si>
  <si>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</si>
  <si>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</si>
  <si>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</si>
  <si>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</si>
  <si>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</si>
  <si>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</si>
  <si>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</si>
  <si>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</si>
  <si>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</si>
  <si>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</si>
  <si>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</si>
  <si>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</si>
  <si>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</si>
  <si>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</si>
  <si>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</si>
  <si>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</si>
  <si>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</si>
  <si>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</si>
  <si>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</si>
  <si>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</si>
  <si>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</si>
  <si>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</si>
  <si>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</si>
  <si>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</si>
  <si>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</si>
  <si>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</si>
  <si>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</si>
  <si>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</si>
  <si>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</si>
  <si>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</si>
  <si>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</si>
  <si>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</si>
  <si>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</si>
  <si>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</si>
  <si>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</si>
  <si>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</si>
  <si>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</si>
  <si>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</si>
  <si>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</si>
  <si>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</si>
  <si>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</si>
  <si>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</si>
  <si>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</si>
  <si>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</si>
  <si>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</si>
  <si>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</si>
  <si>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</si>
  <si>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</si>
  <si>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</si>
  <si>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</si>
  <si>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</si>
  <si>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</si>
  <si>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</si>
  <si>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</si>
  <si>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</si>
  <si>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</si>
  <si>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</si>
  <si>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</si>
  <si>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</si>
  <si>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</si>
  <si>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</si>
  <si>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</si>
  <si>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</si>
  <si>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</si>
  <si>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</si>
  <si>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</si>
  <si>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</si>
  <si>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</si>
  <si>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</si>
  <si>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</si>
  <si>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</si>
  <si>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</si>
  <si>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</si>
  <si>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</si>
  <si>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</si>
  <si>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</si>
  <si>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</si>
  <si>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</si>
  <si>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</si>
  <si>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</si>
  <si>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</si>
  <si>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</si>
  <si>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</si>
  <si>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</si>
  <si>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</si>
  <si>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</si>
  <si>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</si>
  <si>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</si>
  <si>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</si>
  <si>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</si>
  <si>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</si>
  <si>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</si>
  <si>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</si>
  <si>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</si>
  <si>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</si>
  <si>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</si>
  <si>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</si>
  <si>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</si>
  <si>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</si>
  <si>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</si>
  <si>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</si>
  <si>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</si>
  <si>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</si>
  <si>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</si>
  <si>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</si>
  <si>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</si>
  <si>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</si>
  <si>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</si>
  <si>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</si>
  <si>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</si>
  <si>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</si>
  <si>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</si>
  <si>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</si>
  <si>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</si>
  <si>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</si>
  <si>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</si>
  <si>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</si>
  <si>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</si>
  <si>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</si>
  <si>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</si>
  <si>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</si>
  <si>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</si>
  <si>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</si>
  <si>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</si>
  <si>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</si>
  <si>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</si>
  <si>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</si>
  <si>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</si>
  <si>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</si>
  <si>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</si>
  <si>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</si>
  <si>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</si>
  <si>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</si>
  <si>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</si>
  <si>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</si>
  <si>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</si>
  <si>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</si>
  <si>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</si>
  <si>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</si>
  <si>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</si>
  <si>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</si>
  <si>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</si>
  <si>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</si>
  <si>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</si>
  <si>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</si>
  <si>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</si>
  <si>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</si>
  <si>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</si>
  <si>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</si>
  <si>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</si>
  <si>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</si>
  <si>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</si>
  <si>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</si>
  <si>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</si>
  <si>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</si>
  <si>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</si>
  <si>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</si>
  <si>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</si>
  <si>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</si>
  <si>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</si>
  <si>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</si>
  <si>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</si>
  <si>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</si>
  <si>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</si>
  <si>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</si>
  <si>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</si>
  <si>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</si>
  <si>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</si>
  <si>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</si>
  <si>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</si>
  <si>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</si>
  <si>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</si>
  <si>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</si>
  <si>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</si>
  <si>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</si>
  <si>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</si>
  <si>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</si>
  <si>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</si>
  <si>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</si>
  <si>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</si>
  <si>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</si>
  <si>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</si>
  <si>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</si>
  <si>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</si>
  <si>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</si>
  <si>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</si>
  <si>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</si>
  <si>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</si>
  <si>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</si>
  <si>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</si>
  <si>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</si>
  <si>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</si>
  <si>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</si>
  <si>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</si>
  <si>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</si>
  <si>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</si>
  <si>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</si>
  <si>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</si>
  <si>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</si>
  <si>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</si>
  <si>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</si>
  <si>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</si>
  <si>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</si>
  <si>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</si>
  <si>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</si>
  <si>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</si>
  <si>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</si>
  <si>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</si>
  <si>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</si>
  <si>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</si>
  <si>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</si>
  <si>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</si>
  <si>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</si>
  <si>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</si>
  <si>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</si>
  <si>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</si>
  <si>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</si>
  <si>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</si>
  <si>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</si>
  <si>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</si>
  <si>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</si>
  <si>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</si>
  <si>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</si>
  <si>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</si>
  <si>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</si>
  <si>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</si>
  <si>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</si>
  <si>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</si>
  <si>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</si>
  <si>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</si>
  <si>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</si>
  <si>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</si>
  <si>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</si>
  <si>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</si>
  <si>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</si>
  <si>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</si>
  <si>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</si>
  <si>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</si>
  <si>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</si>
  <si>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</si>
  <si>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</si>
  <si>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</si>
  <si>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</si>
  <si>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</si>
  <si>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</si>
  <si>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</si>
  <si>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</si>
  <si>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</si>
  <si>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</si>
  <si>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</si>
  <si>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</si>
  <si>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</si>
  <si>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</si>
  <si>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</si>
  <si>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</si>
  <si>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</si>
  <si>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</si>
  <si>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</si>
  <si>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</si>
  <si>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</si>
  <si>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</si>
  <si>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</si>
  <si>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</si>
  <si>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</si>
  <si>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</si>
  <si>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</si>
  <si>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</si>
  <si>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</si>
  <si>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</si>
  <si>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</si>
  <si>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</si>
  <si>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</si>
  <si>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</si>
  <si>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</si>
  <si>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</si>
  <si>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</si>
  <si>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</si>
  <si>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</si>
  <si>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</si>
  <si>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</si>
  <si>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</si>
  <si>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</si>
  <si>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</si>
  <si>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</si>
  <si>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</si>
  <si>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</si>
  <si>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</si>
  <si>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</si>
  <si>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</si>
  <si>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</si>
  <si>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</si>
  <si>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</si>
  <si>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</si>
  <si>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</si>
  <si>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</si>
  <si>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</si>
  <si>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</si>
  <si>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</si>
  <si>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</si>
  <si>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</si>
  <si>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</si>
  <si>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</si>
  <si>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</si>
  <si>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</si>
  <si>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</si>
  <si>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</si>
  <si>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</si>
  <si>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</si>
  <si>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</si>
  <si>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</si>
  <si>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</si>
  <si>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</si>
  <si>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</si>
  <si>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</si>
  <si>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</si>
  <si>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</si>
  <si>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</si>
  <si>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</si>
  <si>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</si>
  <si>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</si>
  <si>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</si>
  <si>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</si>
  <si>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</si>
  <si>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</si>
  <si>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</si>
  <si>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</si>
  <si>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</si>
  <si>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</si>
  <si>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</si>
  <si>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</si>
  <si>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</si>
  <si>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</si>
  <si>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</si>
  <si>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</si>
  <si>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</si>
  <si>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</si>
  <si>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</si>
  <si>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</si>
  <si>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</si>
  <si>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</si>
  <si>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</si>
  <si>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</si>
  <si>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</si>
  <si>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</si>
  <si>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</si>
  <si>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</si>
  <si>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</si>
  <si>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</si>
  <si>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</si>
  <si>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</si>
  <si>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</si>
  <si>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</si>
  <si>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</si>
  <si>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</si>
  <si>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</si>
  <si>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</si>
  <si>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</si>
  <si>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</si>
  <si>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</si>
  <si>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</si>
  <si>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</si>
  <si>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</si>
  <si>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</si>
  <si>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</si>
  <si>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</si>
  <si>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</si>
  <si>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</si>
  <si>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</si>
  <si>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</si>
  <si>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</si>
  <si>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</si>
  <si>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</si>
  <si>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</si>
  <si>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</si>
  <si>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</si>
  <si>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</si>
  <si>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</si>
  <si>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</si>
  <si>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</si>
  <si>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</si>
  <si>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</si>
  <si>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</si>
  <si>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</si>
  <si>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</si>
  <si>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</si>
  <si>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</si>
  <si>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</si>
  <si>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</si>
  <si>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</si>
  <si>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</si>
  <si>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</si>
  <si>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</si>
  <si>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</si>
  <si>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</si>
  <si>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</si>
  <si>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</si>
  <si>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</si>
  <si>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</si>
  <si>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</si>
  <si>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</si>
  <si>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</si>
  <si>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</si>
  <si>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</si>
  <si>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</si>
  <si>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</si>
  <si>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</si>
  <si>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</si>
  <si>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</si>
  <si>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</si>
  <si>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</si>
  <si>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</si>
  <si>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</si>
  <si>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</si>
  <si>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</si>
  <si>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</si>
  <si>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</si>
  <si>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</si>
  <si>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</si>
  <si>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</si>
  <si>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</si>
  <si>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</si>
  <si>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</si>
  <si>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</si>
  <si>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</si>
  <si>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</si>
  <si>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</si>
  <si>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</si>
  <si>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</si>
  <si>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</si>
  <si>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</si>
  <si>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</si>
  <si>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</si>
  <si>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</si>
  <si>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</si>
  <si>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</si>
  <si>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</si>
  <si>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</si>
  <si>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</si>
  <si>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</si>
  <si>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</si>
  <si>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</si>
  <si>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</si>
  <si>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</si>
  <si>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</si>
  <si>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</si>
  <si>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</si>
  <si>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</si>
  <si>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</si>
  <si>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</si>
  <si>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</si>
  <si>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</si>
  <si>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</si>
  <si>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</si>
  <si>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</si>
  <si>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</si>
  <si>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</si>
  <si>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</si>
  <si>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</si>
  <si>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</si>
  <si>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</si>
  <si>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</si>
  <si>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</si>
  <si>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</si>
  <si>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</si>
  <si>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</si>
  <si>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</si>
  <si>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</si>
  <si>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</si>
  <si>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</si>
  <si>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</si>
  <si>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</si>
  <si>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</si>
  <si>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</si>
  <si>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</si>
  <si>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</si>
  <si>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</si>
  <si>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</si>
  <si>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</si>
  <si>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</si>
  <si>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</si>
  <si>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</si>
  <si>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</si>
  <si>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</si>
  <si>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</si>
  <si>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</si>
  <si>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</si>
  <si>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</si>
  <si>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</si>
  <si>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</si>
  <si>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</si>
  <si>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</si>
  <si>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</si>
  <si>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</si>
  <si>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</si>
  <si>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</si>
  <si>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</si>
  <si>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</si>
  <si>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</si>
  <si>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</si>
  <si>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</si>
  <si>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</si>
  <si>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</si>
  <si>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</si>
  <si>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</si>
  <si>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</si>
  <si>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</si>
  <si>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</si>
  <si>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</si>
  <si>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</si>
  <si>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</si>
  <si>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</si>
  <si>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</si>
  <si>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</si>
  <si>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</si>
  <si>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</si>
  <si>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</si>
  <si>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</si>
  <si>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</si>
  <si>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</si>
  <si>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</si>
  <si>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</si>
  <si>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</si>
  <si>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</si>
  <si>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</si>
  <si>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</si>
  <si>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</si>
  <si>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</si>
  <si>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</si>
  <si>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</si>
  <si>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</si>
  <si>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</si>
  <si>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</si>
  <si>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</si>
  <si>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</si>
  <si>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</si>
  <si>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</si>
  <si>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</si>
  <si>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</si>
  <si>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</si>
  <si>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</si>
  <si>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</si>
  <si>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</si>
  <si>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</si>
  <si>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</si>
  <si>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</si>
  <si>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</si>
  <si>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</si>
  <si>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</si>
  <si>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</si>
  <si>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</si>
  <si>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</si>
  <si>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</si>
  <si>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</si>
  <si>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</si>
  <si>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</si>
  <si>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</si>
  <si>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</si>
  <si>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</si>
  <si>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</si>
  <si>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</si>
  <si>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</si>
  <si>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</si>
  <si>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</si>
  <si>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</si>
  <si>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</si>
  <si>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</si>
  <si>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</si>
  <si>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</si>
  <si>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</si>
  <si>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</si>
  <si>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</si>
  <si>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</si>
  <si>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</si>
  <si>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</si>
  <si>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</si>
  <si>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</si>
  <si>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</si>
  <si>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</si>
  <si>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</si>
  <si>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</si>
  <si>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</si>
  <si>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</si>
  <si>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</si>
  <si>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</si>
  <si>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</si>
  <si>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</si>
  <si>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</si>
  <si>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</si>
  <si>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</si>
  <si>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</si>
  <si>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</si>
  <si>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</si>
  <si>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</si>
  <si>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</si>
  <si>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</si>
  <si>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</si>
  <si>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</si>
  <si>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</si>
  <si>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</si>
  <si>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</si>
  <si>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</si>
  <si>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</si>
  <si>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</si>
  <si>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</si>
  <si>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</si>
  <si>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</si>
  <si>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</si>
  <si>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</si>
  <si>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</si>
  <si>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</si>
  <si>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</si>
  <si>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</si>
  <si>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</si>
  <si>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</si>
  <si>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</si>
  <si>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</si>
  <si>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</si>
  <si>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</si>
  <si>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</si>
  <si>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</si>
  <si>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</si>
  <si>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</si>
  <si>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</si>
  <si>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</si>
  <si>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</si>
  <si>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</si>
  <si>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</si>
  <si>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</si>
  <si>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</si>
  <si>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</si>
  <si>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</si>
  <si>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</si>
  <si>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</si>
  <si>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</si>
  <si>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</si>
  <si>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</si>
  <si>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</si>
  <si>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</si>
  <si>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</si>
  <si>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</si>
  <si>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</si>
  <si>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</si>
  <si>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</si>
  <si>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</si>
  <si>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</si>
  <si>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</si>
  <si>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</si>
  <si>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</si>
  <si>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</si>
  <si>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</si>
  <si>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</si>
  <si>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</si>
  <si>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</si>
  <si>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</si>
  <si>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</si>
  <si>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</si>
  <si>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</si>
  <si>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</si>
  <si>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</si>
  <si>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</si>
  <si>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</si>
  <si>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</si>
  <si>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</si>
  <si>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</si>
  <si>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</si>
  <si>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</si>
  <si>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</si>
  <si>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</si>
  <si>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</si>
  <si>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</si>
  <si>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</si>
  <si>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</si>
  <si>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</si>
  <si>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</si>
  <si>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</si>
  <si>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</si>
  <si>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</si>
  <si>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</si>
  <si>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</si>
  <si>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</si>
  <si>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</si>
  <si>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</si>
  <si>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</si>
  <si>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</si>
  <si>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</si>
  <si>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</si>
  <si>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</si>
  <si>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</si>
  <si>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</si>
  <si>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</si>
  <si>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</si>
  <si>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</si>
  <si>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</si>
  <si>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</si>
  <si>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</si>
  <si>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</si>
  <si>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</si>
  <si>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</si>
  <si>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</si>
  <si>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</si>
  <si>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</si>
  <si>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</si>
  <si>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</si>
  <si>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</si>
  <si>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</si>
  <si>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</si>
  <si>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</si>
  <si>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</si>
  <si>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</si>
  <si>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</si>
  <si>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</si>
  <si>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</si>
  <si>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</si>
  <si>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</si>
  <si>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</si>
  <si>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</si>
  <si>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</si>
  <si>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</si>
  <si>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</si>
  <si>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</si>
  <si>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</si>
  <si>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</si>
  <si>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</si>
  <si>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</si>
  <si>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</si>
  <si>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</si>
  <si>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</si>
  <si>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</si>
  <si>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</si>
  <si>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</si>
  <si>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</si>
  <si>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</si>
  <si>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</si>
  <si>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</si>
  <si>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</si>
  <si>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</si>
  <si>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</si>
  <si>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</si>
  <si>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</si>
  <si>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</si>
  <si>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</si>
  <si>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</si>
  <si>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</si>
  <si>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</si>
  <si>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</si>
  <si>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</si>
  <si>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</si>
  <si>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</si>
  <si>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</si>
  <si>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</si>
  <si>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</si>
  <si>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</si>
  <si>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</si>
  <si>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</si>
  <si>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</si>
  <si>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</si>
  <si>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</si>
  <si>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</si>
  <si>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</si>
  <si>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</si>
  <si>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</si>
  <si>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</si>
  <si>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</si>
  <si>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</si>
  <si>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</si>
  <si>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</si>
  <si>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</si>
  <si>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</si>
  <si>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</si>
  <si>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</si>
  <si>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</si>
  <si>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</si>
  <si>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</si>
  <si>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</si>
  <si>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</si>
  <si>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</si>
  <si>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</si>
  <si>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</si>
  <si>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</si>
  <si>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</si>
  <si>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</si>
  <si>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</si>
  <si>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</si>
  <si>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</si>
  <si>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</si>
  <si>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</si>
  <si>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</si>
  <si>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</si>
  <si>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</si>
  <si>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</si>
  <si>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</si>
  <si>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</si>
  <si>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</si>
  <si>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</si>
  <si>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</si>
  <si>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</si>
  <si>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</si>
  <si>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</si>
  <si>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</si>
  <si>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</si>
  <si>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</si>
  <si>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</si>
  <si>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</si>
  <si>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</si>
  <si>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</si>
  <si>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</si>
  <si>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</si>
  <si>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</si>
  <si>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</si>
  <si>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</si>
  <si>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</si>
  <si>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</si>
  <si>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</si>
  <si>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</si>
  <si>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</si>
  <si>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</si>
  <si>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</si>
  <si>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</si>
  <si>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</si>
  <si>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</si>
  <si>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</si>
  <si>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</si>
  <si>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</si>
  <si>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</si>
  <si>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</si>
  <si>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</si>
  <si>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</si>
  <si>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</si>
  <si>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</si>
  <si>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</si>
  <si>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</si>
  <si>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</si>
  <si>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</si>
  <si>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</si>
  <si>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</si>
  <si>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</si>
  <si>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</si>
  <si>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</si>
  <si>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</si>
  <si>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</si>
  <si>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</si>
  <si>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</si>
  <si>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</si>
  <si>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</si>
  <si>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</si>
  <si>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</si>
  <si>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</si>
  <si>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</si>
  <si>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</si>
  <si>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</si>
  <si>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</si>
  <si>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</si>
  <si>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</si>
  <si>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</si>
  <si>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</si>
  <si>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</si>
  <si>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</si>
  <si>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</si>
  <si>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</si>
  <si>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</si>
  <si>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</si>
  <si>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</si>
  <si>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</si>
  <si>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</si>
  <si>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</si>
  <si>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</si>
  <si>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</si>
  <si>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</si>
  <si>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</si>
  <si>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</si>
  <si>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</si>
  <si>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</si>
  <si>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</si>
  <si>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</si>
  <si>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</si>
  <si>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</si>
  <si>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</si>
  <si>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</si>
  <si>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</si>
  <si>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</si>
  <si>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</si>
  <si>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</si>
  <si>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</si>
  <si>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</si>
  <si>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</si>
  <si>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</si>
  <si>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</si>
  <si>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</si>
  <si>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</si>
  <si>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</si>
  <si>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</si>
  <si>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</si>
  <si>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</si>
  <si>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</si>
  <si>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</si>
  <si>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</si>
  <si>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</si>
  <si>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</si>
  <si>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</si>
  <si>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</si>
  <si>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</si>
  <si>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</si>
  <si>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</si>
  <si>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</si>
  <si>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</si>
  <si>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</si>
  <si>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</si>
  <si>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</si>
  <si>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</si>
  <si>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</si>
  <si>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</si>
  <si>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</si>
  <si>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</si>
  <si>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</si>
  <si>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</si>
  <si>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</si>
  <si>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</si>
  <si>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</si>
  <si>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</si>
  <si>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</si>
  <si>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</si>
  <si>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</si>
  <si>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</si>
  <si>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</si>
  <si>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</si>
  <si>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</si>
  <si>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</si>
  <si>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</si>
  <si>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</si>
  <si>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</si>
  <si>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</si>
  <si>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</si>
  <si>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</si>
  <si>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</si>
  <si>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</si>
  <si>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</si>
  <si>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</si>
  <si>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</si>
  <si>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</si>
  <si>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</si>
  <si>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</si>
  <si>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</si>
  <si>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</si>
  <si>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</si>
  <si>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</si>
  <si>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</si>
  <si>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</si>
  <si>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</si>
  <si>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</si>
  <si>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</si>
  <si>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</si>
  <si>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</si>
  <si>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</si>
  <si>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</si>
  <si>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</si>
  <si>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</si>
  <si>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</si>
  <si>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</si>
  <si>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</si>
  <si>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</si>
  <si>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</si>
  <si>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</si>
  <si>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</si>
  <si>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</si>
  <si>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</si>
  <si>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</si>
  <si>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</si>
  <si>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</si>
  <si>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</si>
  <si>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</si>
  <si>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</si>
  <si>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</si>
  <si>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</si>
  <si>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</si>
  <si>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</si>
  <si>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</si>
  <si>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</si>
  <si>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</si>
  <si>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</si>
  <si>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</si>
  <si>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</si>
  <si>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</si>
  <si>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</si>
  <si>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</si>
  <si>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</si>
  <si>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</si>
  <si>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</si>
  <si>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</si>
  <si>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</si>
  <si>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</si>
  <si>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</si>
  <si>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</si>
  <si>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</si>
  <si>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</si>
  <si>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</si>
  <si>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</si>
  <si>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</si>
  <si>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</si>
  <si>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</si>
  <si>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</si>
  <si>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</si>
  <si>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</si>
  <si>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</si>
  <si>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</si>
  <si>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</si>
  <si>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</si>
  <si>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</si>
  <si>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</si>
  <si>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</si>
  <si>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</si>
  <si>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</si>
  <si>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</si>
  <si>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</si>
  <si>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</si>
  <si>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</si>
  <si>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</si>
  <si>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</si>
  <si>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</si>
  <si>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</si>
  <si>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</si>
  <si>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</si>
  <si>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</si>
  <si>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</si>
  <si>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</si>
  <si>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</si>
  <si>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</si>
  <si>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</si>
  <si>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</si>
  <si>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</si>
  <si>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</si>
  <si>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</si>
  <si>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</si>
  <si>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</si>
  <si>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</si>
  <si>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</si>
  <si>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</si>
  <si>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</si>
  <si>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</si>
  <si>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</si>
  <si>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</si>
  <si>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</si>
  <si>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</si>
  <si>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</si>
  <si>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</si>
  <si>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</si>
  <si>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</si>
  <si>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</si>
  <si>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</si>
  <si>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</si>
  <si>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</si>
  <si>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</si>
  <si>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</si>
  <si>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</si>
  <si>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</si>
  <si>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</si>
  <si>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</si>
  <si>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</si>
  <si>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</si>
  <si>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</si>
  <si>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</si>
  <si>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</si>
  <si>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</si>
  <si>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</si>
  <si>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</si>
  <si>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</si>
  <si>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</si>
  <si>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</si>
  <si>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</si>
  <si>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</si>
  <si>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</si>
  <si>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</si>
  <si>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</si>
  <si>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</si>
  <si>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</si>
  <si>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</si>
  <si>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</si>
  <si>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</si>
  <si>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</si>
  <si>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</si>
  <si>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</si>
  <si>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</si>
  <si>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</si>
  <si>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</si>
  <si>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</si>
  <si>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</si>
  <si>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</si>
  <si>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</si>
  <si>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</si>
  <si>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</si>
  <si>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</si>
  <si>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</si>
  <si>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</si>
  <si>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</si>
  <si>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</si>
  <si>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</si>
  <si>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</si>
  <si>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</si>
  <si>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</si>
  <si>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</si>
  <si>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</si>
  <si>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</si>
  <si>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</si>
  <si>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</si>
  <si>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</si>
  <si>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</si>
  <si>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</si>
  <si>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</si>
  <si>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</si>
  <si>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</si>
  <si>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</si>
  <si>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</si>
  <si>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</si>
  <si>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</si>
  <si>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</si>
  <si>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</si>
  <si>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</si>
  <si>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</si>
  <si>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</si>
  <si>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</si>
  <si>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</si>
  <si>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</si>
  <si>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</si>
  <si>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</si>
  <si>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</si>
  <si>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</si>
  <si>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</si>
  <si>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</si>
  <si>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</si>
  <si>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</si>
  <si>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</si>
  <si>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</si>
  <si>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</si>
  <si>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</si>
  <si>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</si>
  <si>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</si>
  <si>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</si>
  <si>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</si>
  <si>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</si>
  <si>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</si>
  <si>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</si>
  <si>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</si>
  <si>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</si>
  <si>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</si>
  <si>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</si>
  <si>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</si>
  <si>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</si>
  <si>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</si>
  <si>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</si>
  <si>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</si>
  <si>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</si>
  <si>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</si>
  <si>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</si>
  <si>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</si>
  <si>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</si>
  <si>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</si>
  <si>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</si>
  <si>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</si>
  <si>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</si>
  <si>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</si>
  <si>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</si>
  <si>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</si>
  <si>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</si>
  <si>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</si>
  <si>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</si>
  <si>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</si>
  <si>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</si>
  <si>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</si>
  <si>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</si>
  <si>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</si>
  <si>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</si>
  <si>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</si>
  <si>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</si>
  <si>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</si>
  <si>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</si>
  <si>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</si>
  <si>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</si>
  <si>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</si>
  <si>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</si>
  <si>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</si>
  <si>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</si>
  <si>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</si>
  <si>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</si>
  <si>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</si>
  <si>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</si>
  <si>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</si>
  <si>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</si>
  <si>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</si>
  <si>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</si>
  <si>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</si>
  <si>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</si>
  <si>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</si>
  <si>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</si>
  <si>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</si>
  <si>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</si>
  <si>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</si>
  <si>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</si>
  <si>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</si>
  <si>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</si>
  <si>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</si>
  <si>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</si>
  <si>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</si>
  <si>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</si>
  <si>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</si>
  <si>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</si>
  <si>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</si>
  <si>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</si>
  <si>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</si>
  <si>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</si>
  <si>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</si>
  <si>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</si>
  <si>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</si>
  <si>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</si>
  <si>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</si>
  <si>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</si>
  <si>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</si>
  <si>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</si>
  <si>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</si>
  <si>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</si>
  <si>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</si>
  <si>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</si>
  <si>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</si>
  <si>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</si>
  <si>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</si>
  <si>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</si>
  <si>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</si>
  <si>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</si>
  <si>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</si>
  <si>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</si>
  <si>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</si>
  <si>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</si>
  <si>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</si>
  <si>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</si>
  <si>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</si>
  <si>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</si>
  <si>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</si>
  <si>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</si>
  <si>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</si>
  <si>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</si>
  <si>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</si>
  <si>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</si>
  <si>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</si>
  <si>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</si>
  <si>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</si>
  <si>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</si>
  <si>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</si>
  <si>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</si>
  <si>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</si>
  <si>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</si>
  <si>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</si>
  <si>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</si>
  <si>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</si>
  <si>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</si>
  <si>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</si>
  <si>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</si>
  <si>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</si>
  <si>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</si>
  <si>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</si>
  <si>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</si>
  <si>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</si>
  <si>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</si>
  <si>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</si>
  <si>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</si>
  <si>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</si>
  <si>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</si>
  <si>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</si>
  <si>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</si>
  <si>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</si>
  <si>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</si>
  <si>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</si>
  <si>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</si>
  <si>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</si>
  <si>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</si>
  <si>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</si>
  <si>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</si>
  <si>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</si>
  <si>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</si>
  <si>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</si>
  <si>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</si>
  <si>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</si>
  <si>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</si>
  <si>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</si>
  <si>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</si>
  <si>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</si>
  <si>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</si>
  <si>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</si>
  <si>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</si>
  <si>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</si>
  <si>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</si>
  <si>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</si>
  <si>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</si>
  <si>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</si>
  <si>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</si>
  <si>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</si>
  <si>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</si>
  <si>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</si>
  <si>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</si>
  <si>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</si>
  <si>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</si>
  <si>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</si>
  <si>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</si>
  <si>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</si>
  <si>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</si>
  <si>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</si>
  <si>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</si>
  <si>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</si>
  <si>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</si>
  <si>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</si>
  <si>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</si>
  <si>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</si>
  <si>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</si>
  <si>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</si>
  <si>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</si>
  <si>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</si>
  <si>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</si>
  <si>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</si>
  <si>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</si>
  <si>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</si>
  <si>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</si>
  <si>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</si>
  <si>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</si>
  <si>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</si>
  <si>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</si>
  <si>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</si>
  <si>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</si>
  <si>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</si>
  <si>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</si>
  <si>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</si>
  <si>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</si>
  <si>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</si>
  <si>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</si>
  <si>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</si>
  <si>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</si>
  <si>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</si>
  <si>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</si>
  <si>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</si>
  <si>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</si>
  <si>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</si>
  <si>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</si>
  <si>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</si>
  <si>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</si>
  <si>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</si>
  <si>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</si>
  <si>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</si>
  <si>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</si>
  <si>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</si>
  <si>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</si>
  <si>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</si>
  <si>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</si>
  <si>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</si>
  <si>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</si>
  <si>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</si>
  <si>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</si>
  <si>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</si>
  <si>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</si>
  <si>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</si>
  <si>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</si>
  <si>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</si>
  <si>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</si>
  <si>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</si>
  <si>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</si>
  <si>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</si>
  <si>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</si>
  <si>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</si>
  <si>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</si>
  <si>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</si>
  <si>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</si>
  <si>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</si>
  <si>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</si>
  <si>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</si>
  <si>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</si>
  <si>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</si>
  <si>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</si>
  <si>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</si>
  <si>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</si>
  <si>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</si>
  <si>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</si>
  <si>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</si>
  <si>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</si>
  <si>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</si>
  <si>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</si>
  <si>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</si>
  <si>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</si>
  <si>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</si>
  <si>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</si>
  <si>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</si>
  <si>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</si>
  <si>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</si>
  <si>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</si>
  <si>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</si>
  <si>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</si>
  <si>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</si>
  <si>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</si>
  <si>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</si>
  <si>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</si>
  <si>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</si>
  <si>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</si>
  <si>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</si>
  <si>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</si>
  <si>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</si>
  <si>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</si>
  <si>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</si>
  <si>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</si>
  <si>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</si>
  <si>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</si>
  <si>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</si>
  <si>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</si>
  <si>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</si>
  <si>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</si>
  <si>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</si>
  <si>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</si>
  <si>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</si>
  <si>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</si>
  <si>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</si>
  <si>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</si>
  <si>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</si>
  <si>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</si>
  <si>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</si>
  <si>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</si>
  <si>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</si>
  <si>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</si>
  <si>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</si>
  <si>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</si>
  <si>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</si>
  <si>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</si>
  <si>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</si>
  <si>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</si>
  <si>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</si>
  <si>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</si>
  <si>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</si>
  <si>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</si>
  <si>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</si>
  <si>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</si>
  <si>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</si>
  <si>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</si>
  <si>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</si>
  <si>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</si>
  <si>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</si>
  <si>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</si>
  <si>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</si>
  <si>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</si>
  <si>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</si>
  <si>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</si>
  <si>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</si>
  <si>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</si>
  <si>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</si>
  <si>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</si>
  <si>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</si>
  <si>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</si>
  <si>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</si>
  <si>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</si>
  <si>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</si>
  <si>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</si>
  <si>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</si>
  <si>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</si>
  <si>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</si>
  <si>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</si>
  <si>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</si>
  <si>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</si>
  <si>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</si>
  <si>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</si>
  <si>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</si>
  <si>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</si>
  <si>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</si>
  <si>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</si>
  <si>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</si>
  <si>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</si>
  <si>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</si>
  <si>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</si>
  <si>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</si>
  <si>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</si>
  <si>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</si>
  <si>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</si>
  <si>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</si>
  <si>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</si>
  <si>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</si>
  <si>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</si>
  <si>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</si>
  <si>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</si>
  <si>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</si>
  <si>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</si>
  <si>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</si>
  <si>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</si>
  <si>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</si>
  <si>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</si>
  <si>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</si>
  <si>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</si>
  <si>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</si>
  <si>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</si>
  <si>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</si>
  <si>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</si>
  <si>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</si>
  <si>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</si>
  <si>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</si>
  <si>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</si>
  <si>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</si>
  <si>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</si>
  <si>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</si>
  <si>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</si>
  <si>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</si>
  <si>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</si>
  <si>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</si>
  <si>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</si>
  <si>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</si>
  <si>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</si>
  <si>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</si>
  <si>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</si>
  <si>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</si>
  <si>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</si>
  <si>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</si>
  <si>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</si>
  <si>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</si>
  <si>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</si>
  <si>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</si>
  <si>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</si>
  <si>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</si>
  <si>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</si>
  <si>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</si>
  <si>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</si>
  <si>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</si>
  <si>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</si>
  <si>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</si>
  <si>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</si>
  <si>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</si>
  <si>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</si>
  <si>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</si>
  <si>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</si>
  <si>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</si>
  <si>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</si>
  <si>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</si>
  <si>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</si>
  <si>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</si>
  <si>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</si>
  <si>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</si>
  <si>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</si>
  <si>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</si>
  <si>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</si>
  <si>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</si>
  <si>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</si>
  <si>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</si>
  <si>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</si>
  <si>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</si>
  <si>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</si>
  <si>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</si>
  <si>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</si>
  <si>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</si>
  <si>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</si>
  <si>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</si>
  <si>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</si>
  <si>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</si>
  <si>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</si>
  <si>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</si>
  <si>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</si>
  <si>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</si>
  <si>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</si>
  <si>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</si>
  <si>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</si>
  <si>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</si>
  <si>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</si>
  <si>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</si>
  <si>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</si>
  <si>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</si>
  <si>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</si>
  <si>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</si>
  <si>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</si>
  <si>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</si>
  <si>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</si>
  <si>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</si>
  <si>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</si>
  <si>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</si>
  <si>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</si>
  <si>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</si>
  <si>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</si>
  <si>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</si>
  <si>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</si>
  <si>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</si>
  <si>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</si>
  <si>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</si>
  <si>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</si>
  <si>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</si>
  <si>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</si>
  <si>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</si>
  <si>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</si>
  <si>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</si>
  <si>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</si>
  <si>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</si>
  <si>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</si>
  <si>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</si>
  <si>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</si>
  <si>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</si>
  <si>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</si>
  <si>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</si>
  <si>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</si>
  <si>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</si>
  <si>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</si>
  <si>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</si>
  <si>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</si>
  <si>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</si>
  <si>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</si>
  <si>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</si>
  <si>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</si>
  <si>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</si>
  <si>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</si>
  <si>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</si>
  <si>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</si>
  <si>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</si>
  <si>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</si>
  <si>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</si>
  <si>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</si>
  <si>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</si>
  <si>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</si>
  <si>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</si>
  <si>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</si>
  <si>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</si>
  <si>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</si>
  <si>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</si>
  <si>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</si>
  <si>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</si>
  <si>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</si>
  <si>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</si>
  <si>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</si>
  <si>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</si>
  <si>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</si>
  <si>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</si>
  <si>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</si>
  <si>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</si>
  <si>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</si>
  <si>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</si>
  <si>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</si>
  <si>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</si>
  <si>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</si>
  <si>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</si>
  <si>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</si>
  <si>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</si>
  <si>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</si>
  <si>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</si>
  <si>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</si>
  <si>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</si>
  <si>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</si>
  <si>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</si>
  <si>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</si>
  <si>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</si>
  <si>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</si>
  <si>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</si>
  <si>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</si>
  <si>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</si>
  <si>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</si>
  <si>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</si>
  <si>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</si>
  <si>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</si>
  <si>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</si>
  <si>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</si>
  <si>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</si>
  <si>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</si>
  <si>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</si>
  <si>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</si>
  <si>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</si>
  <si>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</si>
  <si>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</si>
  <si>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</si>
  <si>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</si>
  <si>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</si>
  <si>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</si>
  <si>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</si>
  <si>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</si>
  <si>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</si>
  <si>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</si>
  <si>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</si>
  <si>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</si>
  <si>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</si>
  <si>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</si>
  <si>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</si>
  <si>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</si>
  <si>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</si>
  <si>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</si>
  <si>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</si>
  <si>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</si>
  <si>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</si>
  <si>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</si>
  <si>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</si>
  <si>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</si>
  <si>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</si>
  <si>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</si>
  <si>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</si>
  <si>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</si>
  <si>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</si>
  <si>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</si>
  <si>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</si>
  <si>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</si>
  <si>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</si>
  <si>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</si>
  <si>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</si>
  <si>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</si>
  <si>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</si>
  <si>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</si>
  <si>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</si>
  <si>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</si>
  <si>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</si>
  <si>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</si>
  <si>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</si>
  <si>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</si>
  <si>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</si>
  <si>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</si>
  <si>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</si>
  <si>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</si>
  <si>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</si>
  <si>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</si>
  <si>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</si>
  <si>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</si>
  <si>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</si>
  <si>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</si>
  <si>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</si>
  <si>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</si>
  <si>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</si>
  <si>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</si>
  <si>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</si>
  <si>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</si>
  <si>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</si>
  <si>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</si>
  <si>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</si>
  <si>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</si>
  <si>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</si>
  <si>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</si>
  <si>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</si>
  <si>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</si>
  <si>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</si>
  <si>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</si>
  <si>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</si>
  <si>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</si>
  <si>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</si>
  <si>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</si>
  <si>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</si>
  <si>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</si>
  <si>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</si>
  <si>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</si>
  <si>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</si>
  <si>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</si>
  <si>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</si>
  <si>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</si>
  <si>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</si>
  <si>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</si>
  <si>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</si>
  <si>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</si>
  <si>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</si>
  <si>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</si>
  <si>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</si>
  <si>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</si>
  <si>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</si>
  <si>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</si>
  <si>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</si>
  <si>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</si>
  <si>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</si>
  <si>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</si>
  <si>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</si>
  <si>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</si>
  <si>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</si>
  <si>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</si>
  <si>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</si>
  <si>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</si>
  <si>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</si>
  <si>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</si>
  <si>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</si>
  <si>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</si>
  <si>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</si>
  <si>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</si>
  <si>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</si>
  <si>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</si>
  <si>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</si>
  <si>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</si>
  <si>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</si>
  <si>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</si>
  <si>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</si>
  <si>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</si>
  <si>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</si>
  <si>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</si>
  <si>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</si>
  <si>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</si>
  <si>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</si>
  <si>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</si>
  <si>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</si>
  <si>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</si>
  <si>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</si>
  <si>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</si>
  <si>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</si>
  <si>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</si>
  <si>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</si>
  <si>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</si>
  <si>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</si>
  <si>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</si>
  <si>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</si>
  <si>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</si>
  <si>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</si>
  <si>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</si>
  <si>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</si>
  <si>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</si>
  <si>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</si>
  <si>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</si>
  <si>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</si>
  <si>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</si>
  <si>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</si>
  <si>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</si>
  <si>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</si>
  <si>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</si>
  <si>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</si>
  <si>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</si>
  <si>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</si>
  <si>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</si>
  <si>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</si>
  <si>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</si>
  <si>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</si>
  <si>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</si>
  <si>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</si>
  <si>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</si>
  <si>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</si>
  <si>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</si>
  <si>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</si>
  <si>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</si>
  <si>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</si>
  <si>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</si>
  <si>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</si>
  <si>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</si>
  <si>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</si>
  <si>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</si>
  <si>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</si>
  <si>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</si>
  <si>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</si>
  <si>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</si>
  <si>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</si>
  <si>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</si>
  <si>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</si>
  <si>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</si>
  <si>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</si>
  <si>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</si>
  <si>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</si>
  <si>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</si>
  <si>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</si>
  <si>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</si>
  <si>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</si>
  <si>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</si>
  <si>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</si>
  <si>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</si>
  <si>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</si>
  <si>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</si>
  <si>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</si>
  <si>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</si>
  <si>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</si>
  <si>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</si>
  <si>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</si>
  <si>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</si>
  <si>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</si>
  <si>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</si>
  <si>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</si>
  <si>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</si>
  <si>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</si>
  <si>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</si>
  <si>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</si>
  <si>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</si>
  <si>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</si>
  <si>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</si>
  <si>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</si>
  <si>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</si>
  <si>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</si>
  <si>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</si>
  <si>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</si>
  <si>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</si>
  <si>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</si>
  <si>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</si>
  <si>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</si>
  <si>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</si>
  <si>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</si>
  <si>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</si>
  <si>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</si>
  <si>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</si>
  <si>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</si>
  <si>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</si>
  <si>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</si>
  <si>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</si>
  <si>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</si>
  <si>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</si>
  <si>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</si>
  <si>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</si>
  <si>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</si>
  <si>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</si>
  <si>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</si>
  <si>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</si>
  <si>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</si>
  <si>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</si>
  <si>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</si>
  <si>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</si>
  <si>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</si>
  <si>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</si>
  <si>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</si>
  <si>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</si>
  <si>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</si>
  <si>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</si>
  <si>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</si>
  <si>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</si>
  <si>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</si>
  <si>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</si>
  <si>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</si>
  <si>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</si>
  <si>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</si>
  <si>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</si>
  <si>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</si>
  <si>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</si>
  <si>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</si>
  <si>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</si>
  <si>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</si>
  <si>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</si>
  <si>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</si>
  <si>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</si>
  <si>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</si>
  <si>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</si>
  <si>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</si>
  <si>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</si>
  <si>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</si>
  <si>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</si>
  <si>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</si>
  <si>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</si>
  <si>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</si>
  <si>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</si>
  <si>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</si>
  <si>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</si>
  <si>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</si>
  <si>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</si>
  <si>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</si>
  <si>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</si>
  <si>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</si>
  <si>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</si>
  <si>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</si>
  <si>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</si>
  <si>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</si>
  <si>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</si>
  <si>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</si>
  <si>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</si>
  <si>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</si>
  <si>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</si>
  <si>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</si>
  <si>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</si>
  <si>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</si>
  <si>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</si>
  <si>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</si>
  <si>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</si>
  <si>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</si>
  <si>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</si>
  <si>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</si>
  <si>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</si>
  <si>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</si>
  <si>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</si>
  <si>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</si>
  <si>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</si>
  <si>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</si>
  <si>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</si>
  <si>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</si>
  <si>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</si>
  <si>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</si>
  <si>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</si>
  <si>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</si>
  <si>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</si>
  <si>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</si>
  <si>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</si>
  <si>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</si>
  <si>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</si>
  <si>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</si>
  <si>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</si>
  <si>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</si>
  <si>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</si>
  <si>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</si>
  <si>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</si>
  <si>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</si>
  <si>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</si>
  <si>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</si>
  <si>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</si>
  <si>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</si>
  <si>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</si>
  <si>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</si>
  <si>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</si>
  <si>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</si>
  <si>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</si>
  <si>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</si>
  <si>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</si>
  <si>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</si>
  <si>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</si>
  <si>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</si>
  <si>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</si>
  <si>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</si>
  <si>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</si>
  <si>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</si>
  <si>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</si>
  <si>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</si>
  <si>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</si>
  <si>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</si>
  <si>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</si>
  <si>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</si>
  <si>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</si>
  <si>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</si>
  <si>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</si>
  <si>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</si>
  <si>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</si>
  <si>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</si>
  <si>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</si>
  <si>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</si>
  <si>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</si>
  <si>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</si>
  <si>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</si>
  <si>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</si>
  <si>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</si>
  <si>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</si>
  <si>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</si>
  <si>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</si>
  <si>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</si>
  <si>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</si>
  <si>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</si>
  <si>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</si>
  <si>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</si>
  <si>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</si>
  <si>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</si>
  <si>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</si>
  <si>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</si>
  <si>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</si>
  <si>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</si>
  <si>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</si>
  <si>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</si>
  <si>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</si>
  <si>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</si>
  <si>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</si>
  <si>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</si>
  <si>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</si>
  <si>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</si>
  <si>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</si>
  <si>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</si>
  <si>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</si>
  <si>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</si>
  <si>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</si>
  <si>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</si>
  <si>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</si>
  <si>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</si>
  <si>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</si>
  <si>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</si>
  <si>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</si>
  <si>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</si>
  <si>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</si>
  <si>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</si>
  <si>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</si>
  <si>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</si>
  <si>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</si>
  <si>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</si>
  <si>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</si>
  <si>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</si>
  <si>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</si>
  <si>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</si>
  <si>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</si>
  <si>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</si>
  <si>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</si>
  <si>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</si>
  <si>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</si>
  <si>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</si>
  <si>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</si>
  <si>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</si>
  <si>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</si>
  <si>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</si>
  <si>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</si>
  <si>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</si>
  <si>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</si>
  <si>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</si>
  <si>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</si>
  <si>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</si>
  <si>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</si>
  <si>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</si>
  <si>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</si>
  <si>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</si>
  <si>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</si>
  <si>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</si>
  <si>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</si>
  <si>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</si>
  <si>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</si>
  <si>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</si>
  <si>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</si>
  <si>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</si>
  <si>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</si>
  <si>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</si>
  <si>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</si>
  <si>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</si>
  <si>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</si>
  <si>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</si>
  <si>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</si>
  <si>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</si>
  <si>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</si>
  <si>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</si>
  <si>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</si>
  <si>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</si>
  <si>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</si>
  <si>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</si>
  <si>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</si>
  <si>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</si>
  <si>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</si>
  <si>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</si>
  <si>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</si>
  <si>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</si>
  <si>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</si>
  <si>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</si>
  <si>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</si>
  <si>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</si>
  <si>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</si>
  <si>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</si>
  <si>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</si>
  <si>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</si>
  <si>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</si>
  <si>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</si>
  <si>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</si>
  <si>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</si>
  <si>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</si>
  <si>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</si>
  <si>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</si>
  <si>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</si>
  <si>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</si>
  <si>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</si>
  <si>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</si>
  <si>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</si>
  <si>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</si>
  <si>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</si>
  <si>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</si>
  <si>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</si>
  <si>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</si>
  <si>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</si>
  <si>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</si>
  <si>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</si>
  <si>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</si>
  <si>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</si>
  <si>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</si>
  <si>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</si>
  <si>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</si>
  <si>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</si>
  <si>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</si>
  <si>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</si>
  <si>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</si>
  <si>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</si>
  <si>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</si>
  <si>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</si>
  <si>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</si>
  <si>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</si>
  <si>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</si>
  <si>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</si>
  <si>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</si>
  <si>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</si>
  <si>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</si>
  <si>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</si>
  <si>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</si>
  <si>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</si>
  <si>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</si>
  <si>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</si>
  <si>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</si>
  <si>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</si>
  <si>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</si>
  <si>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</si>
  <si>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</si>
  <si>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</si>
  <si>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</si>
  <si>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</si>
  <si>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</si>
  <si>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</si>
  <si>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</si>
  <si>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</si>
  <si>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</si>
  <si>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</si>
  <si>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</si>
  <si>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</si>
  <si>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</si>
  <si>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</si>
  <si>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</si>
  <si>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</si>
  <si>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</si>
  <si>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</si>
  <si>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</si>
  <si>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</si>
  <si>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</si>
  <si>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</si>
  <si>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</si>
  <si>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</si>
  <si>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</si>
  <si>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</si>
  <si>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</si>
  <si>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</si>
  <si>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</si>
  <si>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</si>
  <si>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</si>
  <si>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</si>
  <si>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</si>
  <si>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</si>
  <si>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</si>
  <si>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</si>
  <si>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</si>
  <si>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</si>
  <si>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</si>
  <si>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</si>
  <si>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</si>
  <si>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</si>
  <si>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</si>
  <si>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</si>
  <si>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</si>
  <si>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</si>
  <si>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</si>
  <si>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</si>
  <si>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</si>
  <si>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</si>
  <si>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</si>
  <si>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</si>
  <si>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</si>
  <si>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</si>
  <si>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</si>
  <si>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</si>
  <si>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</si>
  <si>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</si>
  <si>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</si>
  <si>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</si>
  <si>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</si>
  <si>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</si>
  <si>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</si>
  <si>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</si>
  <si>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</si>
  <si>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</si>
  <si>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</si>
  <si>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</si>
  <si>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</si>
  <si>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</si>
  <si>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</si>
  <si>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</si>
  <si>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</si>
  <si>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</si>
  <si>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</si>
  <si>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</si>
  <si>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</si>
  <si>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</si>
  <si>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</si>
  <si>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</si>
  <si>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</si>
  <si>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</si>
  <si>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</si>
  <si>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</si>
  <si>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</si>
  <si>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</si>
  <si>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</si>
  <si>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</si>
  <si>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</si>
  <si>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</si>
  <si>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</si>
  <si>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</si>
  <si>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</si>
  <si>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</si>
  <si>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</si>
  <si>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</si>
  <si>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</si>
  <si>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</si>
  <si>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</si>
  <si>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</si>
  <si>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</si>
  <si>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</si>
  <si>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</si>
  <si>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</si>
  <si>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</si>
  <si>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</si>
  <si>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</si>
  <si>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</si>
  <si>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</si>
  <si>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</si>
  <si>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</si>
  <si>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</si>
  <si>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</si>
  <si>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</si>
  <si>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</si>
  <si>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</si>
  <si>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</si>
  <si>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</si>
  <si>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</si>
  <si>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</si>
  <si>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</si>
  <si>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</si>
  <si>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</si>
  <si>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</si>
  <si>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</si>
  <si>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</si>
  <si>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</si>
  <si>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</si>
  <si>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</si>
  <si>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</si>
  <si>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</si>
  <si>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</si>
  <si>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</si>
  <si>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</si>
  <si>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</si>
  <si>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</si>
  <si>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</si>
  <si>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</si>
  <si>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</si>
  <si>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</si>
  <si>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</si>
  <si>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</si>
  <si>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</si>
  <si>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</si>
  <si>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</si>
  <si>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</si>
  <si>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</si>
  <si>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</si>
  <si>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</si>
  <si>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</si>
  <si>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</si>
  <si>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</si>
  <si>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</si>
  <si>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</si>
  <si>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</si>
  <si>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</si>
  <si>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</si>
  <si>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</si>
  <si>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</si>
  <si>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</si>
  <si>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</si>
  <si>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</si>
  <si>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</si>
  <si>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</si>
  <si>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</si>
  <si>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</si>
  <si>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</si>
  <si>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</si>
  <si>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</si>
  <si>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</si>
  <si>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</si>
  <si>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</si>
  <si>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</si>
  <si>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</si>
  <si>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</si>
  <si>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</si>
  <si>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</si>
  <si>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</si>
  <si>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</si>
  <si>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</si>
  <si>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</si>
  <si>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</si>
  <si>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</si>
  <si>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</si>
  <si>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</si>
  <si>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</si>
  <si>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</si>
  <si>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</si>
  <si>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</si>
  <si>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</si>
  <si>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</si>
  <si>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</si>
  <si>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</si>
  <si>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</si>
  <si>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</si>
  <si>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</si>
  <si>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</si>
  <si>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</si>
  <si>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</si>
  <si>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</si>
  <si>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</si>
  <si>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</si>
  <si>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</si>
  <si>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</si>
  <si>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</si>
  <si>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</si>
  <si>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</si>
  <si>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</si>
  <si>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</si>
  <si>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</si>
  <si>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</si>
  <si>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</si>
  <si>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</si>
  <si>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</si>
  <si>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</si>
  <si>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</si>
  <si>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</si>
  <si>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</si>
  <si>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</si>
  <si>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</si>
  <si>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</si>
  <si>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</si>
  <si>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</si>
  <si>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</si>
  <si>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</si>
  <si>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</si>
  <si>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</si>
  <si>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</si>
  <si>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</si>
  <si>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</si>
  <si>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</si>
  <si>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</si>
  <si>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</si>
  <si>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</si>
  <si>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</si>
  <si>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</si>
  <si>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</si>
  <si>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</si>
  <si>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</si>
  <si>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</si>
  <si>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</si>
  <si>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</si>
  <si>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</si>
  <si>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</si>
  <si>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</si>
  <si>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</si>
  <si>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</si>
  <si>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</si>
  <si>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</si>
  <si>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</si>
  <si>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</si>
  <si>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</si>
  <si>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</si>
  <si>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</si>
  <si>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</si>
  <si>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</si>
  <si>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</si>
  <si>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</si>
  <si>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</si>
  <si>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</si>
  <si>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</si>
  <si>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</si>
  <si>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</si>
  <si>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</si>
  <si>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</si>
  <si>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</si>
  <si>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</si>
  <si>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</si>
  <si>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</si>
  <si>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</si>
  <si>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</si>
  <si>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</si>
  <si>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</si>
  <si>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</si>
  <si>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</si>
  <si>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</si>
  <si>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</si>
  <si>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</si>
  <si>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</si>
  <si>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</si>
  <si>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</si>
  <si>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</si>
  <si>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</si>
  <si>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</si>
  <si>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</si>
  <si>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</si>
  <si>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</si>
  <si>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</si>
  <si>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</si>
  <si>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</si>
  <si>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</si>
  <si>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</si>
  <si>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</si>
  <si>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</si>
  <si>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</si>
  <si>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</si>
  <si>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</si>
  <si>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</si>
  <si>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</si>
  <si>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</si>
  <si>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</si>
  <si>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</si>
  <si>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</si>
  <si>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</si>
  <si>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</si>
  <si>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</si>
  <si>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</si>
  <si>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</si>
  <si>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</si>
  <si>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</si>
  <si>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</si>
  <si>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</si>
  <si>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</si>
  <si>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</si>
  <si>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</si>
  <si>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</si>
  <si>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</si>
  <si>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</si>
  <si>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</si>
  <si>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</si>
  <si>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</si>
  <si>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</si>
  <si>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</si>
  <si>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</si>
  <si>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</si>
  <si>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</si>
  <si>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</si>
  <si>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</si>
  <si>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</si>
  <si>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</si>
  <si>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</si>
  <si>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</si>
  <si>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</si>
  <si>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</si>
  <si>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</si>
  <si>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</si>
  <si>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</si>
  <si>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</si>
  <si>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</si>
  <si>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</si>
  <si>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</si>
  <si>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</si>
  <si>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</si>
  <si>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</si>
  <si>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</si>
  <si>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</si>
  <si>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</si>
  <si>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</si>
  <si>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</si>
  <si>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</si>
  <si>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</si>
  <si>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</si>
  <si>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</si>
  <si>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</si>
  <si>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</si>
  <si>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</si>
  <si>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</si>
  <si>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</si>
  <si>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</si>
  <si>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</si>
  <si>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</si>
  <si>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</si>
  <si>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</si>
  <si>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</si>
  <si>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</si>
  <si>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</si>
  <si>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</si>
  <si>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</si>
  <si>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</si>
  <si>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</si>
  <si>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</si>
  <si>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</si>
  <si>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</si>
  <si>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</si>
  <si>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</si>
  <si>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</si>
  <si>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</si>
  <si>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</si>
  <si>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</si>
  <si>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</si>
  <si>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</si>
  <si>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</si>
  <si>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</si>
  <si>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</si>
  <si>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</si>
  <si>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</si>
  <si>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</si>
  <si>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</si>
  <si>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</si>
  <si>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</si>
  <si>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</si>
  <si>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</si>
  <si>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</si>
  <si>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</si>
  <si>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</si>
  <si>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</si>
  <si>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</si>
  <si>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</si>
  <si>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</si>
  <si>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</si>
  <si>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</si>
  <si>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</si>
  <si>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</si>
  <si>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</si>
  <si>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</si>
  <si>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</si>
  <si>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</si>
  <si>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</si>
  <si>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</si>
  <si>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</si>
  <si>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</si>
  <si>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</si>
  <si>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</si>
  <si>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</si>
  <si>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</si>
  <si>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</si>
  <si>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</si>
  <si>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</si>
  <si>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</si>
  <si>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</si>
  <si>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</si>
  <si>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</si>
  <si>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</si>
  <si>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</si>
  <si>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</si>
  <si>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</si>
  <si>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</si>
  <si>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</si>
  <si>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</si>
  <si>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</si>
  <si>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</si>
  <si>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</si>
  <si>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</si>
  <si>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</si>
  <si>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</si>
  <si>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</si>
  <si>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</si>
  <si>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</si>
  <si>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</si>
  <si>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</si>
  <si>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</si>
  <si>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</si>
  <si>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</si>
  <si>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</si>
  <si>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</si>
  <si>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</si>
  <si>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</si>
  <si>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</si>
  <si>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</si>
  <si>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</si>
  <si>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</si>
  <si>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</si>
  <si>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</si>
  <si>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</si>
  <si>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</si>
  <si>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</si>
  <si>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</si>
  <si>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</si>
  <si>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</si>
  <si>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</si>
  <si>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</si>
  <si>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</si>
  <si>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</si>
  <si>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</si>
  <si>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</si>
  <si>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</si>
  <si>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</si>
  <si>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</si>
  <si>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</si>
  <si>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</si>
  <si>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</si>
  <si>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</si>
  <si>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</si>
  <si>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</si>
  <si>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</si>
  <si>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</si>
  <si>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</si>
  <si>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</si>
  <si>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</si>
  <si>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</si>
  <si>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</si>
  <si>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</si>
  <si>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</si>
  <si>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</si>
  <si>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</si>
  <si>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</si>
  <si>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</si>
  <si>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</si>
  <si>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</si>
  <si>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</si>
  <si>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</si>
  <si>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</si>
  <si>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</si>
  <si>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</si>
  <si>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</si>
  <si>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</si>
  <si>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</si>
  <si>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</si>
  <si>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</si>
  <si>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</si>
  <si>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</si>
  <si>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</si>
  <si>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</si>
  <si>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</si>
  <si>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</si>
  <si>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</si>
  <si>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</si>
  <si>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</si>
  <si>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</si>
  <si>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</si>
  <si>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</si>
  <si>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</si>
  <si>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</si>
  <si>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</si>
  <si>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</si>
  <si>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</si>
  <si>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</si>
  <si>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</si>
  <si>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</si>
  <si>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</si>
  <si>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</si>
  <si>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</si>
  <si>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</si>
  <si>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</si>
  <si>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</si>
  <si>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</si>
  <si>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</si>
  <si>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</si>
  <si>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</si>
  <si>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</si>
  <si>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</si>
  <si>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</si>
  <si>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</si>
  <si>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</si>
  <si>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</si>
  <si>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</si>
  <si>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</si>
  <si>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</si>
  <si>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</si>
  <si>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</si>
  <si>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</si>
  <si>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</si>
  <si>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</si>
  <si>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</si>
  <si>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</si>
  <si>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</si>
  <si>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</si>
  <si>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</si>
  <si>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</si>
  <si>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</si>
  <si>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</si>
  <si>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</si>
  <si>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</si>
  <si>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</si>
  <si>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</si>
  <si>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</si>
  <si>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</si>
  <si>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</si>
  <si>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</si>
  <si>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</si>
  <si>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</si>
  <si>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</si>
  <si>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</si>
  <si>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</si>
  <si>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</si>
  <si>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</si>
  <si>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</si>
  <si>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</si>
  <si>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</si>
  <si>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</si>
  <si>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</si>
  <si>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</si>
  <si>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</si>
  <si>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</si>
  <si>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</si>
  <si>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</si>
  <si>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</si>
  <si>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</si>
  <si>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</si>
  <si>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</si>
  <si>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</si>
  <si>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</si>
  <si>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</si>
  <si>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</si>
  <si>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</si>
  <si>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</si>
  <si>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</si>
  <si>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</si>
  <si>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</si>
  <si>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</si>
  <si>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</si>
  <si>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</si>
  <si>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</si>
  <si>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</si>
  <si>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</si>
  <si>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</si>
  <si>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</si>
  <si>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</si>
  <si>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</si>
  <si>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</si>
  <si>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</si>
  <si>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</si>
  <si>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</si>
  <si>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</si>
  <si>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</si>
  <si>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</si>
  <si>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</si>
  <si>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</si>
  <si>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</si>
  <si>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</si>
  <si>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</si>
  <si>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</si>
  <si>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</si>
  <si>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</si>
  <si>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</si>
  <si>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</si>
  <si>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</si>
  <si>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</si>
  <si>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</si>
  <si>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</si>
  <si>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</si>
  <si>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</si>
  <si>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</si>
  <si>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</si>
  <si>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</si>
  <si>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</si>
  <si>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</si>
  <si>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</si>
  <si>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</si>
  <si>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</si>
  <si>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</si>
  <si>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</si>
  <si>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</si>
  <si>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</si>
  <si>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</si>
  <si>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</si>
  <si>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</si>
  <si>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</si>
  <si>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</si>
  <si>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</si>
  <si>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</si>
  <si>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</si>
  <si>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</si>
  <si>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</si>
  <si>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</si>
  <si>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</si>
  <si>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</si>
  <si>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</si>
  <si>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</si>
  <si>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</si>
  <si>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</si>
  <si>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</si>
  <si>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</si>
  <si>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</si>
  <si>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</si>
  <si>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</si>
  <si>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</si>
  <si>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</si>
  <si>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</si>
  <si>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</si>
  <si>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</si>
  <si>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</si>
  <si>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</si>
  <si>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</si>
  <si>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</si>
  <si>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</si>
  <si>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</si>
  <si>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</si>
  <si>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</si>
  <si>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</si>
  <si>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</si>
  <si>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</si>
  <si>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</si>
  <si>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</si>
  <si>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</si>
  <si>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</si>
  <si>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</si>
  <si>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</si>
  <si>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</si>
  <si>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</si>
  <si>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</si>
  <si>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</si>
  <si>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</si>
  <si>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</si>
  <si>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</si>
  <si>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</si>
  <si>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</si>
  <si>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</si>
  <si>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</si>
  <si>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</si>
  <si>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</si>
  <si>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</si>
  <si>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</si>
  <si>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</si>
  <si>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</si>
  <si>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</si>
  <si>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</si>
  <si>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</si>
  <si>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</si>
  <si>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</si>
  <si>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</si>
  <si>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</si>
  <si>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</si>
  <si>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</si>
  <si>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</si>
  <si>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</si>
  <si>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</si>
  <si>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</si>
  <si>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</si>
  <si>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</si>
  <si>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</si>
  <si>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</si>
  <si>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</si>
  <si>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</si>
  <si>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</si>
  <si>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</si>
  <si>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</si>
  <si>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</si>
  <si>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</si>
  <si>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</si>
  <si>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</si>
  <si>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</si>
  <si>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</si>
  <si>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</si>
  <si>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</si>
  <si>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</si>
  <si>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</si>
  <si>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</si>
  <si>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</si>
  <si>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</si>
  <si>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</si>
  <si>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</si>
  <si>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</si>
  <si>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</si>
  <si>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</si>
  <si>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</si>
  <si>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</si>
  <si>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</si>
  <si>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</si>
  <si>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</si>
  <si>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</si>
  <si>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</si>
  <si>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</si>
  <si>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</si>
  <si>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</si>
  <si>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</si>
  <si>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</si>
  <si>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</si>
  <si>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</si>
  <si>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</si>
  <si>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</si>
  <si>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</si>
  <si>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</si>
  <si>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</si>
  <si>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</si>
  <si>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</si>
  <si>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</si>
  <si>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</si>
  <si>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</si>
  <si>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</si>
  <si>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</si>
  <si>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</si>
  <si>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</si>
  <si>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</si>
  <si>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</si>
  <si>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</si>
  <si>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</si>
  <si>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</si>
  <si>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</si>
  <si>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</si>
  <si>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</si>
  <si>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</si>
  <si>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</si>
  <si>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</si>
  <si>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</si>
  <si>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</si>
  <si>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</si>
  <si>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</si>
  <si>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</si>
  <si>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</si>
  <si>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</si>
  <si>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</si>
  <si>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</si>
  <si>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</si>
  <si>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</si>
  <si>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</si>
  <si>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</si>
  <si>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</si>
  <si>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</si>
  <si>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</si>
  <si>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</si>
  <si>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</si>
  <si>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</si>
  <si>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</si>
  <si>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</si>
  <si>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</si>
  <si>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</si>
  <si>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</si>
  <si>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</si>
  <si>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</si>
  <si>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</si>
  <si>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</si>
  <si>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</si>
  <si>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</si>
  <si>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</si>
  <si>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</si>
  <si>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</si>
  <si>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</si>
  <si>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</si>
  <si>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</si>
  <si>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</si>
  <si>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</si>
  <si>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</si>
  <si>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</si>
  <si>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</si>
  <si>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</si>
  <si>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</si>
  <si>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</si>
  <si>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</si>
  <si>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</si>
  <si>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</si>
  <si>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</si>
  <si>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</si>
  <si>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</si>
  <si>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</si>
  <si>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</si>
  <si>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</si>
  <si>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</si>
  <si>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</si>
  <si>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</si>
  <si>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</si>
  <si>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</si>
  <si>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</si>
  <si>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</si>
  <si>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</si>
  <si>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</si>
  <si>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</si>
  <si>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</si>
  <si>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</si>
  <si>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</si>
  <si>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</si>
  <si>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</si>
  <si>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</si>
  <si>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</si>
  <si>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</si>
  <si>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</si>
  <si>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</si>
  <si>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</si>
  <si>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</si>
  <si>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</si>
  <si>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</si>
  <si>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</si>
  <si>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</si>
  <si>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</si>
  <si>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</si>
  <si>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</si>
  <si>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</si>
  <si>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</si>
  <si>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</si>
  <si>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</si>
  <si>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</si>
  <si>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</si>
  <si>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</si>
  <si>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</si>
  <si>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</si>
  <si>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</si>
  <si>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</si>
  <si>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</si>
  <si>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</si>
  <si>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</si>
  <si>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</si>
  <si>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</si>
  <si>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</si>
  <si>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</si>
  <si>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</si>
  <si>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</si>
  <si>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</si>
  <si>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</si>
  <si>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</si>
  <si>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</si>
  <si>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</si>
  <si>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</si>
  <si>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</si>
  <si>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</si>
  <si>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</si>
  <si>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</si>
  <si>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</si>
  <si>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</si>
  <si>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</si>
  <si>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</si>
  <si>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</si>
  <si>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</si>
  <si>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</si>
  <si>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</si>
  <si>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</si>
  <si>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</si>
  <si>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</si>
  <si>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</si>
  <si>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</si>
  <si>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</si>
  <si>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</si>
  <si>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</si>
  <si>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</si>
  <si>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</si>
  <si>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</si>
  <si>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</si>
  <si>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</si>
  <si>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</si>
  <si>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</si>
  <si>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</si>
  <si>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</si>
  <si>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</si>
  <si>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</si>
  <si>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</si>
  <si>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</si>
  <si>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</si>
  <si>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</si>
  <si>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</si>
  <si>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</si>
  <si>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</si>
  <si>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</si>
  <si>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</si>
  <si>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</si>
  <si>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</si>
  <si>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</si>
  <si>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</si>
  <si>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</si>
  <si>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</si>
  <si>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</si>
  <si>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</si>
  <si>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</si>
  <si>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</si>
  <si>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</si>
  <si>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</si>
  <si>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</si>
  <si>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</si>
  <si>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</si>
  <si>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</si>
  <si>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</si>
  <si>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</si>
  <si>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</si>
  <si>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</si>
  <si>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</si>
  <si>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</si>
  <si>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</si>
  <si>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</si>
  <si>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</si>
  <si>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</si>
  <si>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</si>
  <si>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</si>
  <si>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</si>
  <si>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</si>
  <si>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</si>
  <si>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</si>
  <si>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</si>
  <si>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</si>
  <si>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</si>
  <si>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</si>
  <si>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</si>
  <si>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</si>
  <si>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</si>
  <si>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</si>
  <si>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</si>
  <si>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</si>
  <si>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</si>
  <si>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</si>
  <si>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</si>
  <si>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</si>
  <si>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</si>
  <si>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</si>
  <si>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</si>
  <si>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</si>
  <si>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</si>
  <si>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</si>
  <si>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</si>
  <si>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</si>
  <si>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</si>
  <si>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</si>
  <si>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</si>
  <si>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</si>
  <si>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</si>
  <si>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</si>
  <si>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</si>
  <si>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</si>
  <si>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</si>
  <si>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</si>
  <si>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</si>
  <si>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</si>
  <si>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</si>
  <si>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</si>
  <si>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</si>
  <si>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</si>
  <si>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</si>
  <si>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</si>
  <si>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</si>
  <si>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</si>
  <si>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</si>
  <si>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</si>
  <si>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</si>
  <si>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</si>
  <si>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</si>
  <si>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</si>
  <si>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</si>
  <si>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</si>
  <si>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</si>
  <si>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</si>
  <si>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</si>
  <si>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</si>
  <si>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</si>
  <si>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</si>
  <si>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</si>
  <si>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</si>
  <si>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</si>
  <si>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</si>
  <si>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</si>
  <si>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</si>
  <si>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</si>
  <si>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</si>
  <si>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</si>
  <si>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</si>
  <si>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</si>
  <si>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</si>
  <si>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</si>
  <si>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</si>
  <si>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</si>
  <si>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</si>
  <si>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</si>
  <si>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</si>
  <si>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</si>
  <si>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</si>
  <si>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</si>
  <si>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</si>
  <si>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</si>
  <si>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</si>
  <si>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</si>
  <si>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</si>
  <si>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</si>
  <si>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</si>
  <si>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</si>
  <si>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</si>
  <si>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</si>
  <si>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</si>
  <si>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</si>
  <si>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</si>
  <si>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</si>
  <si>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</si>
  <si>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</si>
  <si>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</si>
  <si>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</si>
  <si>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</si>
  <si>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</si>
  <si>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</si>
  <si>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</si>
  <si>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</si>
  <si>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</si>
  <si>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</si>
  <si>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</si>
  <si>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</si>
  <si>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</si>
  <si>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</si>
  <si>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</si>
  <si>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</si>
  <si>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</si>
  <si>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</si>
  <si>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</si>
  <si>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</si>
  <si>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</si>
  <si>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</si>
  <si>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</si>
  <si>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</si>
  <si>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</si>
  <si>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</si>
  <si>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</si>
  <si>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</si>
  <si>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</si>
  <si>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</si>
  <si>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</si>
  <si>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</si>
  <si>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</si>
  <si>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</si>
  <si>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</si>
  <si>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</si>
  <si>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</si>
  <si>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</si>
  <si>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</si>
  <si>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</si>
  <si>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</si>
  <si>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</si>
  <si>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</si>
  <si>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</si>
  <si>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</si>
  <si>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</si>
  <si>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</si>
  <si>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</si>
  <si>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</si>
  <si>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</si>
  <si>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</si>
  <si>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</si>
  <si>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</si>
  <si>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</si>
  <si>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</si>
  <si>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</si>
  <si>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</si>
  <si>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</si>
  <si>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</si>
  <si>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</si>
  <si>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</si>
  <si>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</si>
  <si>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</si>
  <si>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</si>
  <si>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</si>
  <si>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</si>
  <si>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</si>
  <si>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</si>
  <si>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</si>
  <si>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</si>
  <si>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</si>
  <si>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</si>
  <si>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</si>
  <si>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</si>
  <si>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</si>
  <si>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</si>
  <si>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</si>
  <si>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</si>
  <si>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</si>
  <si>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</si>
  <si>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</si>
  <si>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</si>
  <si>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</si>
  <si>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</si>
  <si>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</si>
  <si>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</si>
  <si>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</si>
  <si>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</si>
  <si>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</si>
  <si>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</si>
  <si>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</si>
  <si>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</si>
  <si>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</si>
  <si>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</si>
  <si>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</si>
  <si>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</si>
  <si>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</si>
  <si>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</si>
  <si>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</si>
  <si>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</si>
  <si>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</si>
  <si>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</si>
  <si>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</si>
  <si>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</si>
  <si>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</si>
  <si>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</si>
  <si>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</si>
  <si>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</si>
  <si>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</si>
  <si>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</si>
  <si>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</si>
  <si>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</si>
  <si>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</si>
  <si>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</si>
  <si>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</si>
  <si>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</si>
  <si>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</si>
  <si>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</si>
  <si>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</si>
  <si>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</si>
  <si>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</si>
  <si>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</si>
  <si>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</si>
  <si>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</si>
  <si>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</si>
  <si>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</si>
  <si>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</si>
  <si>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</si>
  <si>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</si>
  <si>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</si>
  <si>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</si>
  <si>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</si>
  <si>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</si>
  <si>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</si>
  <si>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</si>
  <si>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</si>
  <si>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</si>
  <si>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</si>
  <si>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</si>
  <si>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</si>
  <si>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</si>
  <si>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</si>
  <si>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</si>
  <si>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</si>
  <si>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</si>
  <si>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</si>
  <si>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</si>
  <si>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</si>
  <si>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</si>
  <si>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</si>
  <si>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</si>
  <si>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</si>
  <si>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</si>
  <si>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</si>
  <si>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</si>
  <si>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</si>
  <si>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</si>
  <si>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</si>
  <si>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</si>
  <si>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</si>
  <si>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</si>
  <si>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</si>
  <si>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</si>
  <si>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</si>
  <si>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</si>
  <si>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</si>
  <si>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</si>
  <si>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</si>
  <si>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</si>
  <si>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</si>
  <si>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</si>
  <si>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</si>
  <si>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</si>
  <si>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</si>
  <si>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</si>
  <si>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</si>
  <si>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</si>
  <si>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</si>
  <si>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</si>
  <si>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</si>
  <si>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</si>
  <si>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</si>
  <si>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</si>
  <si>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</si>
  <si>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</si>
  <si>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</si>
  <si>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</si>
  <si>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</si>
  <si>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</si>
  <si>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</si>
  <si>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</si>
  <si>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</si>
  <si>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</si>
  <si>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</si>
  <si>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</si>
  <si>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</si>
  <si>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</si>
  <si>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</si>
  <si>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</si>
  <si>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</si>
  <si>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</si>
  <si>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</si>
  <si>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</si>
  <si>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</si>
  <si>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</si>
  <si>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</si>
  <si>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</si>
  <si>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</si>
  <si>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</si>
  <si>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</si>
  <si>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</si>
  <si>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</si>
  <si>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</si>
  <si>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</si>
  <si>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</si>
  <si>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</si>
  <si>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</si>
  <si>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</si>
  <si>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</si>
  <si>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</si>
  <si>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</si>
  <si>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</si>
  <si>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</si>
  <si>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</si>
  <si>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</si>
  <si>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</si>
  <si>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</si>
  <si>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</si>
  <si>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</si>
  <si>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</si>
  <si>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</si>
  <si>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</si>
  <si>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</si>
  <si>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</si>
  <si>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</si>
  <si>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</si>
  <si>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</si>
  <si>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</si>
  <si>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</si>
  <si>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</si>
  <si>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</si>
  <si>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</si>
  <si>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</si>
  <si>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</si>
  <si>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</si>
  <si>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</si>
  <si>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</si>
  <si>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</si>
  <si>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</si>
  <si>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</si>
  <si>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</si>
  <si>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</si>
  <si>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</si>
  <si>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</si>
  <si>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</si>
  <si>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</si>
  <si>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</si>
  <si>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</si>
  <si>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</si>
  <si>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</si>
  <si>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</si>
  <si>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</si>
  <si>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</si>
  <si>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</si>
  <si>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</si>
  <si>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</si>
  <si>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</si>
  <si>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</si>
  <si>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</si>
  <si>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</si>
  <si>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</si>
  <si>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</si>
  <si>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</si>
  <si>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</si>
  <si>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</si>
  <si>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</si>
  <si>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</si>
  <si>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</si>
  <si>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</si>
  <si>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</si>
  <si>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</si>
  <si>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</si>
  <si>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</si>
  <si>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</si>
  <si>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</si>
  <si>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</si>
  <si>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</si>
  <si>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</si>
  <si>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</si>
  <si>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</si>
  <si>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</si>
  <si>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</si>
  <si>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</si>
  <si>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</si>
  <si>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</si>
  <si>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</si>
  <si>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</si>
  <si>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</si>
  <si>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</si>
  <si>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</si>
  <si>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</si>
  <si>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</si>
  <si>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</si>
  <si>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</si>
  <si>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</si>
  <si>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</si>
  <si>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</si>
  <si>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</si>
  <si>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</si>
  <si>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</si>
  <si>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</si>
  <si>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</si>
  <si>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</si>
  <si>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</si>
  <si>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</si>
  <si>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</si>
  <si>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</si>
  <si>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</si>
  <si>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</si>
  <si>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</si>
  <si>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</si>
  <si>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</si>
  <si>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</si>
  <si>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</si>
  <si>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</si>
  <si>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</si>
  <si>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</si>
  <si>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</si>
  <si>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</si>
  <si>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</si>
  <si>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</si>
  <si>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</si>
  <si>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</si>
  <si>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</si>
  <si>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</si>
  <si>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</si>
  <si>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</si>
  <si>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</si>
  <si>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</si>
  <si>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</si>
  <si>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</si>
  <si>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</si>
  <si>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</si>
  <si>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</si>
  <si>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</si>
  <si>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</si>
  <si>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</si>
  <si>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</si>
  <si>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</si>
  <si>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</si>
  <si>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</si>
  <si>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</si>
  <si>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</si>
  <si>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</si>
  <si>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</si>
  <si>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</si>
  <si>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</si>
  <si>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</si>
  <si>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</si>
  <si>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</si>
  <si>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</si>
  <si>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</si>
  <si>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</si>
  <si>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</si>
  <si>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</si>
  <si>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</si>
  <si>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</si>
  <si>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</si>
  <si>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</si>
  <si>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</si>
  <si>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</si>
  <si>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</si>
  <si>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</si>
  <si>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</si>
  <si>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</si>
  <si>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</si>
  <si>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</si>
  <si>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</si>
  <si>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</si>
  <si>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</si>
  <si>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</si>
  <si>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</si>
  <si>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</si>
  <si>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</si>
  <si>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</si>
  <si>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</si>
  <si>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</si>
  <si>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</si>
  <si>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</si>
  <si>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</si>
  <si>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</si>
  <si>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</si>
  <si>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</si>
  <si>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</si>
  <si>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</si>
  <si>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</si>
  <si>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</si>
  <si>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</si>
  <si>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</si>
  <si>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</si>
  <si>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</si>
  <si>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</si>
  <si>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</si>
  <si>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</si>
  <si>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</si>
  <si>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</si>
  <si>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</si>
  <si>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</si>
  <si>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</si>
  <si>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</si>
  <si>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</si>
  <si>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</si>
  <si>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</si>
  <si>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</si>
  <si>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</si>
  <si>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</si>
  <si>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</si>
  <si>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</si>
  <si>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</si>
  <si>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</si>
  <si>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</si>
  <si>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</si>
  <si>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</si>
  <si>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</si>
  <si>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</si>
  <si>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</si>
  <si>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</si>
  <si>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</si>
  <si>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</si>
  <si>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</si>
  <si>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</si>
  <si>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</si>
  <si>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</si>
  <si>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</si>
  <si>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</si>
  <si>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</si>
  <si>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</si>
  <si>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</si>
  <si>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</si>
  <si>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</si>
  <si>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</si>
  <si>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</si>
  <si>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</si>
  <si>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</si>
  <si>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</si>
  <si>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</si>
  <si>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</si>
  <si>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</si>
  <si>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</si>
  <si>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</si>
  <si>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</si>
  <si>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</si>
  <si>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</si>
  <si>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</si>
  <si>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</si>
  <si>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</si>
  <si>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</si>
  <si>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</si>
  <si>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</si>
  <si>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</si>
  <si>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</si>
  <si>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</si>
  <si>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</si>
  <si>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</si>
  <si>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</si>
  <si>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</si>
  <si>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</si>
  <si>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</si>
  <si>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</si>
  <si>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</si>
  <si>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</si>
  <si>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</si>
  <si>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</si>
  <si>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</si>
  <si>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</si>
  <si>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</si>
  <si>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</si>
  <si>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</si>
  <si>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</si>
  <si>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</si>
  <si>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</si>
  <si>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</si>
  <si>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</si>
  <si>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</si>
  <si>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</si>
  <si>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</si>
  <si>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</si>
  <si>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</si>
  <si>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</si>
  <si>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</si>
  <si>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</si>
  <si>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</si>
  <si>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</si>
  <si>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</si>
  <si>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</si>
  <si>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</si>
  <si>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</si>
  <si>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</si>
  <si>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</si>
  <si>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</si>
  <si>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</si>
  <si>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</si>
  <si>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</si>
  <si>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</si>
  <si>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</si>
  <si>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</si>
  <si>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</si>
  <si>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</si>
  <si>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</si>
  <si>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</si>
  <si>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</si>
  <si>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</si>
  <si>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</si>
  <si>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</si>
  <si>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</si>
  <si>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</si>
  <si>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</si>
  <si>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</si>
  <si>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</si>
  <si>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</si>
  <si>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</si>
  <si>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</si>
  <si>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</si>
  <si>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</si>
  <si>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</si>
  <si>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</si>
  <si>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</si>
  <si>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</si>
  <si>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</si>
  <si>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</si>
  <si>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</si>
  <si>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</si>
  <si>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</si>
  <si>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</si>
  <si>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</si>
  <si>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</si>
  <si>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</si>
  <si>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</si>
  <si>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</si>
  <si>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</si>
  <si>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</si>
  <si>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</si>
  <si>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</si>
  <si>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</si>
  <si>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</si>
  <si>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</si>
  <si>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</si>
  <si>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</si>
  <si>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</si>
  <si>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</si>
  <si>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</si>
  <si>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</si>
  <si>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</si>
  <si>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</si>
  <si>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</si>
  <si>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</si>
  <si>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</si>
  <si>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</si>
  <si>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</si>
  <si>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</si>
  <si>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</si>
  <si>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</si>
  <si>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</si>
  <si>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</si>
  <si>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</si>
  <si>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</si>
  <si>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</si>
  <si>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</si>
  <si>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</si>
  <si>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</si>
  <si>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</si>
  <si>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</si>
  <si>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</si>
  <si>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</si>
  <si>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</si>
  <si>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</si>
  <si>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</si>
  <si>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</si>
  <si>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</si>
  <si>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</si>
  <si>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</si>
  <si>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</si>
  <si>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</si>
  <si>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</si>
  <si>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</si>
  <si>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</si>
  <si>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</si>
  <si>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</si>
  <si>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</si>
  <si>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</si>
  <si>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</si>
  <si>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</si>
  <si>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</si>
  <si>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</si>
  <si>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</si>
  <si>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</si>
  <si>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</si>
  <si>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</si>
  <si>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</si>
  <si>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</si>
  <si>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</si>
  <si>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</si>
  <si>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</si>
  <si>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</si>
  <si>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</si>
  <si>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</si>
  <si>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</si>
  <si>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</si>
  <si>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</si>
  <si>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</si>
  <si>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</si>
  <si>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</si>
  <si>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</si>
  <si>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</si>
  <si>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</si>
  <si>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</si>
  <si>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</si>
  <si>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</si>
  <si>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</si>
  <si>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</si>
  <si>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</si>
  <si>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</si>
  <si>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</si>
  <si>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</si>
  <si>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</si>
  <si>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</si>
  <si>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</si>
  <si>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</si>
  <si>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</si>
  <si>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</si>
  <si>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</si>
  <si>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</si>
  <si>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</si>
  <si>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</si>
  <si>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</si>
  <si>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</si>
  <si>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</si>
  <si>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</si>
  <si>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</si>
  <si>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</si>
  <si>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</si>
  <si>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</si>
  <si>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</si>
  <si>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</si>
  <si>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</si>
  <si>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</si>
  <si>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</si>
  <si>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</si>
  <si>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</si>
  <si>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</si>
  <si>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</si>
  <si>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</si>
  <si>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</si>
  <si>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</si>
  <si>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</si>
  <si>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</si>
  <si>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</si>
  <si>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</si>
  <si>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</si>
  <si>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</si>
  <si>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</si>
  <si>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</si>
  <si>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</si>
  <si>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</si>
  <si>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</si>
  <si>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</si>
  <si>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</si>
  <si>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</si>
  <si>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</si>
  <si>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</si>
  <si>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</si>
  <si>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</si>
  <si>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</si>
  <si>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</si>
  <si>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</si>
  <si>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</si>
  <si>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</si>
  <si>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</si>
  <si>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</si>
  <si>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</si>
  <si>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</si>
  <si>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</si>
  <si>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</si>
  <si>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</si>
  <si>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</si>
  <si>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</si>
  <si>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</si>
  <si>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</si>
  <si>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</si>
  <si>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</si>
  <si>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</si>
  <si>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</si>
  <si>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</si>
  <si>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</si>
  <si>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</si>
  <si>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</si>
  <si>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</si>
  <si>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</si>
  <si>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</si>
  <si>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</si>
  <si>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</si>
  <si>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</si>
  <si>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</si>
  <si>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</si>
  <si>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</si>
  <si>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</si>
  <si>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</si>
  <si>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</si>
  <si>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</si>
  <si>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</si>
  <si>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</si>
  <si>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</si>
  <si>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</si>
  <si>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</si>
  <si>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</si>
  <si>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</si>
  <si>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</si>
  <si>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</si>
  <si>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</si>
  <si>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</si>
  <si>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</si>
  <si>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</si>
  <si>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</si>
  <si>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</si>
  <si>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</si>
  <si>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</si>
  <si>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</si>
  <si>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</si>
  <si>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</si>
  <si>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</si>
  <si>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</si>
  <si>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</si>
  <si>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</si>
  <si>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</si>
  <si>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</si>
  <si>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</si>
  <si>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</si>
  <si>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</si>
  <si>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</si>
  <si>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</si>
  <si>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</si>
  <si>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</si>
  <si>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</si>
  <si>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</si>
  <si>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</si>
  <si>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</si>
  <si>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</si>
  <si>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</si>
  <si>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</si>
  <si>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</si>
  <si>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</si>
  <si>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</si>
  <si>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</si>
  <si>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</si>
  <si>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</si>
  <si>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</si>
  <si>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</si>
  <si>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</si>
  <si>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</si>
  <si>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</si>
  <si>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</si>
  <si>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</si>
  <si>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</si>
  <si>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</si>
  <si>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</si>
  <si>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</si>
  <si>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</si>
  <si>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</si>
  <si>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</si>
  <si>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</si>
  <si>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</si>
  <si>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</si>
  <si>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</si>
  <si>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</si>
  <si>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</si>
  <si>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</si>
  <si>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</si>
  <si>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</si>
  <si>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</si>
  <si>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</si>
  <si>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</si>
  <si>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</si>
  <si>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</si>
  <si>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</si>
  <si>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</si>
  <si>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</si>
  <si>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</si>
  <si>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</si>
  <si>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</si>
  <si>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</si>
  <si>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</si>
  <si>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</si>
  <si>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</si>
  <si>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</si>
  <si>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</si>
  <si>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</si>
  <si>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</si>
  <si>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</si>
  <si>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</si>
  <si>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</si>
  <si>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</si>
  <si>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</si>
  <si>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</si>
  <si>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</si>
  <si>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</si>
  <si>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</si>
  <si>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</si>
  <si>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</si>
  <si>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</si>
  <si>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</si>
  <si>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</si>
  <si>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</si>
  <si>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</si>
  <si>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</si>
  <si>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</si>
  <si>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</si>
  <si>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</si>
  <si>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</si>
  <si>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</si>
  <si>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</si>
  <si>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</si>
  <si>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</si>
  <si>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</si>
  <si>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</si>
  <si>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</si>
  <si>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</si>
  <si>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</si>
  <si>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</si>
  <si>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</si>
  <si>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</si>
  <si>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</si>
  <si>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</si>
  <si>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</si>
  <si>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</si>
  <si>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</si>
  <si>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</si>
  <si>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</si>
  <si>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</si>
  <si>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</si>
  <si>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</si>
  <si>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</si>
  <si>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</si>
  <si>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</si>
  <si>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</si>
  <si>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</si>
  <si>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</si>
  <si>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</si>
  <si>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</si>
  <si>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</si>
  <si>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</si>
  <si>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</si>
  <si>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</si>
  <si>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</si>
  <si>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</si>
  <si>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</si>
  <si>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</si>
  <si>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</si>
  <si>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</si>
  <si>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</si>
  <si>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</si>
  <si>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</si>
  <si>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</si>
  <si>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</si>
  <si>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</si>
  <si>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</si>
  <si>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</si>
  <si>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</si>
  <si>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</si>
  <si>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</si>
  <si>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</si>
  <si>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</si>
  <si>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</si>
  <si>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</si>
  <si>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</si>
  <si>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</si>
  <si>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</si>
  <si>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</si>
  <si>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</si>
  <si>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</si>
  <si>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</si>
  <si>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</si>
  <si>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</si>
  <si>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</si>
  <si>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</si>
  <si>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</si>
  <si>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</si>
  <si>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</si>
  <si>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</si>
  <si>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</si>
  <si>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</si>
  <si>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</si>
  <si>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</si>
  <si>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</si>
  <si>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</si>
  <si>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</si>
  <si>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</si>
  <si>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</si>
  <si>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</si>
  <si>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</si>
  <si>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</si>
  <si>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</si>
  <si>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</si>
  <si>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</si>
  <si>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</si>
  <si>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</si>
  <si>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</si>
  <si>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</si>
  <si>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</si>
  <si>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</si>
  <si>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</si>
  <si>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</si>
  <si>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</si>
  <si>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</si>
  <si>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</si>
  <si>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</si>
  <si>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</si>
  <si>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</si>
  <si>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</si>
  <si>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</si>
  <si>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</si>
  <si>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</si>
  <si>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</si>
  <si>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</si>
  <si>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</si>
  <si>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</si>
  <si>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</si>
  <si>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</si>
  <si>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</si>
  <si>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</si>
  <si>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</si>
  <si>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</si>
  <si>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</si>
  <si>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</si>
  <si>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</si>
  <si>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</si>
  <si>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</si>
  <si>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</si>
  <si>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</si>
  <si>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</si>
  <si>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</si>
  <si>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</si>
  <si>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</si>
  <si>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</si>
  <si>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</si>
  <si>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</si>
  <si>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</si>
  <si>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</si>
  <si>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</si>
  <si>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</si>
  <si>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</si>
  <si>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</si>
  <si>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</si>
  <si>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</si>
  <si>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</si>
  <si>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</si>
  <si>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</si>
  <si>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</si>
  <si>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</si>
  <si>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</si>
  <si>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</si>
  <si>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</si>
  <si>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</si>
  <si>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</si>
  <si>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</si>
  <si>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</si>
  <si>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</si>
  <si>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</si>
  <si>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</si>
  <si>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</si>
  <si>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</si>
  <si>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</si>
  <si>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</si>
  <si>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</si>
  <si>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</si>
  <si>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</si>
  <si>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</si>
  <si>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</si>
  <si>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</si>
  <si>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</si>
  <si>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</si>
  <si>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</si>
  <si>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</si>
  <si>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</si>
  <si>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</si>
  <si>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</si>
  <si>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</si>
  <si>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</si>
  <si>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</si>
  <si>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</si>
  <si>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</si>
  <si>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</si>
  <si>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</si>
  <si>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</si>
  <si>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</si>
  <si>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</si>
  <si>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</si>
  <si>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</si>
  <si>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</si>
  <si>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</si>
  <si>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</si>
  <si>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</si>
  <si>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</si>
  <si>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</si>
  <si>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</si>
  <si>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</si>
  <si>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</si>
  <si>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</si>
  <si>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</si>
  <si>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</si>
  <si>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</si>
  <si>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</si>
  <si>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</si>
  <si>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</si>
  <si>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</si>
  <si>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</si>
  <si>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</si>
  <si>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</si>
  <si>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</si>
  <si>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</si>
  <si>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</si>
  <si>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</si>
  <si>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</si>
  <si>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</si>
  <si>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</si>
  <si>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</si>
  <si>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</si>
  <si>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</si>
  <si>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</si>
  <si>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</si>
  <si>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</si>
  <si>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</si>
  <si>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</si>
  <si>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</si>
  <si>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</si>
  <si>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</si>
  <si>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</si>
  <si>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</si>
  <si>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</si>
  <si>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</si>
  <si>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</si>
  <si>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</si>
  <si>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</si>
  <si>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</si>
  <si>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</si>
  <si>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</si>
  <si>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</si>
  <si>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</si>
  <si>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</si>
  <si>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</si>
  <si>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</si>
  <si>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</si>
  <si>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</si>
  <si>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</si>
  <si>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</si>
  <si>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</si>
  <si>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</si>
  <si>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</si>
  <si>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</si>
  <si>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</si>
  <si>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</si>
  <si>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</si>
  <si>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</si>
  <si>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</si>
  <si>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</si>
  <si>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</si>
  <si>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</si>
  <si>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</si>
  <si>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</si>
  <si>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</si>
  <si>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</si>
  <si>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</si>
  <si>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</si>
  <si>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</si>
  <si>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</si>
  <si>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</si>
  <si>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</si>
  <si>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</si>
  <si>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</si>
  <si>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</si>
  <si>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</si>
  <si>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</si>
  <si>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</si>
  <si>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</si>
  <si>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</si>
  <si>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</si>
  <si>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</si>
  <si>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</si>
  <si>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</si>
  <si>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</si>
  <si>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</si>
  <si>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</si>
  <si>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</si>
  <si>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</si>
  <si>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</si>
  <si>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</si>
  <si>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</si>
  <si>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</si>
  <si>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</si>
  <si>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</si>
  <si>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</si>
  <si>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</si>
  <si>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</si>
  <si>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</si>
  <si>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</si>
  <si>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</si>
  <si>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</si>
  <si>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</si>
  <si>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</si>
  <si>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</si>
  <si>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</si>
  <si>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</si>
  <si>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</si>
  <si>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</si>
  <si>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</si>
  <si>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</si>
  <si>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</si>
  <si>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</si>
  <si>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</si>
  <si>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</si>
  <si>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</si>
  <si>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</si>
  <si>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</si>
  <si>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</si>
  <si>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</si>
  <si>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</si>
  <si>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</si>
  <si>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</si>
  <si>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</si>
  <si>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</si>
  <si>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</si>
  <si>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</si>
  <si>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</si>
  <si>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</si>
  <si>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</si>
  <si>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</si>
  <si>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</si>
  <si>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</si>
  <si>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</si>
  <si>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</si>
  <si>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</si>
  <si>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</si>
  <si>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</si>
  <si>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</si>
  <si>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</si>
  <si>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</si>
  <si>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</si>
  <si>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</si>
  <si>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</si>
  <si>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</si>
  <si>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</si>
  <si>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</si>
  <si>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</si>
  <si>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</si>
  <si>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</si>
  <si>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</si>
  <si>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</si>
  <si>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</si>
  <si>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</si>
  <si>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</si>
  <si>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</si>
  <si>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</si>
  <si>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</si>
  <si>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</si>
  <si>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</si>
  <si>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</si>
  <si>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</si>
  <si>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</si>
  <si>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</si>
  <si>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</si>
  <si>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</si>
  <si>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</si>
  <si>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</si>
  <si>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</si>
  <si>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</si>
  <si>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</si>
  <si>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</si>
  <si>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</si>
  <si>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</si>
  <si>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</si>
  <si>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</si>
  <si>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</si>
  <si>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</si>
  <si>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</si>
  <si>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</si>
  <si>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</si>
  <si>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</si>
  <si>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</si>
  <si>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</si>
  <si>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</si>
  <si>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</si>
  <si>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</si>
  <si>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</si>
  <si>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</si>
  <si>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</si>
  <si>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</si>
  <si>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</si>
  <si>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</si>
  <si>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</si>
  <si>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</si>
  <si>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</si>
  <si>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</si>
  <si>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</si>
  <si>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</si>
  <si>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</si>
  <si>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</si>
  <si>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</si>
  <si>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</si>
  <si>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</si>
  <si>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</si>
  <si>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</si>
  <si>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</si>
  <si>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</si>
  <si>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</si>
  <si>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</si>
  <si>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</si>
  <si>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</si>
  <si>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</si>
  <si>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</si>
  <si>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</si>
  <si>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</si>
  <si>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</si>
  <si>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</si>
  <si>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</si>
  <si>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</si>
  <si>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</si>
  <si>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</si>
  <si>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</si>
  <si>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</si>
  <si>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</si>
  <si>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</si>
  <si>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</si>
  <si>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</si>
  <si>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</si>
  <si>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</si>
  <si>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</si>
  <si>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</si>
  <si>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</si>
  <si>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</si>
  <si>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</si>
  <si>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</si>
  <si>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</si>
  <si>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</si>
  <si>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</si>
  <si>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</si>
  <si>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</si>
  <si>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</si>
  <si>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</si>
  <si>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</si>
  <si>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</si>
  <si>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</si>
  <si>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</si>
  <si>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</si>
  <si>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</si>
  <si>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</si>
  <si>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</si>
  <si>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</si>
  <si>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</si>
  <si>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</si>
  <si>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</si>
  <si>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</si>
  <si>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</si>
  <si>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</si>
  <si>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</si>
  <si>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</si>
  <si>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</si>
  <si>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</si>
  <si>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</si>
  <si>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</si>
  <si>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</si>
  <si>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</si>
  <si>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</si>
  <si>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</si>
  <si>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</si>
  <si>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</si>
  <si>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</si>
  <si>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</si>
  <si>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</si>
  <si>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</si>
  <si>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</si>
  <si>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</si>
  <si>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</si>
  <si>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</si>
  <si>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</si>
  <si>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</si>
  <si>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</si>
  <si>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</si>
  <si>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</si>
  <si>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</si>
  <si>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</si>
  <si>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</si>
  <si>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</si>
  <si>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</si>
  <si>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</si>
  <si>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</si>
  <si>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</si>
  <si>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</si>
  <si>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</si>
  <si>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</si>
  <si>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</si>
  <si>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</si>
  <si>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</si>
  <si>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</si>
  <si>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</si>
  <si>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</si>
  <si>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</si>
  <si>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</si>
  <si>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</si>
  <si>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</si>
  <si>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</si>
  <si>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</si>
  <si>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</si>
  <si>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</si>
  <si>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</si>
  <si>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</si>
  <si>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</si>
  <si>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</si>
  <si>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</si>
  <si>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</si>
  <si>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</si>
  <si>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</si>
  <si>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</si>
  <si>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</si>
  <si>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</si>
  <si>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</si>
  <si>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</si>
  <si>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</si>
  <si>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</si>
  <si>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</si>
  <si>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</si>
  <si>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</si>
  <si>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</si>
  <si>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</si>
  <si>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</si>
  <si>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</si>
  <si>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</si>
  <si>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</si>
  <si>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</si>
  <si>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</si>
  <si>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</si>
  <si>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</si>
  <si>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</si>
  <si>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</si>
  <si>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</si>
  <si>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</si>
  <si>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</si>
  <si>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</si>
  <si>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</si>
  <si>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</si>
  <si>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</si>
  <si>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</si>
  <si>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</si>
  <si>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</si>
  <si>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</si>
  <si>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</si>
  <si>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</si>
  <si>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</si>
  <si>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</si>
  <si>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</si>
  <si>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</si>
  <si>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</si>
  <si>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</si>
  <si>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</si>
  <si>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</si>
  <si>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</si>
  <si>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</si>
  <si>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</si>
  <si>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</si>
  <si>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</si>
  <si>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</si>
  <si>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</si>
  <si>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</si>
  <si>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</si>
  <si>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</si>
  <si>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</si>
  <si>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</si>
  <si>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</si>
  <si>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</si>
  <si>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</si>
  <si>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</si>
  <si>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</si>
  <si>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</si>
  <si>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</si>
  <si>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</si>
  <si>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</si>
  <si>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</si>
  <si>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</si>
  <si>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</si>
  <si>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</si>
  <si>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</si>
  <si>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</si>
  <si>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</si>
  <si>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</si>
  <si>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</si>
  <si>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</si>
  <si>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</si>
  <si>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</si>
  <si>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</si>
  <si>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</si>
  <si>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</si>
  <si>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</si>
  <si>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</si>
  <si>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</si>
  <si>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</si>
  <si>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</si>
  <si>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</si>
  <si>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</si>
  <si>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</si>
  <si>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</si>
  <si>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</si>
  <si>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</si>
  <si>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</si>
  <si>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</si>
  <si>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</si>
  <si>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</si>
  <si>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</si>
  <si>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</si>
  <si>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</si>
  <si>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</si>
  <si>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</si>
  <si>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</si>
  <si>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</si>
  <si>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</si>
  <si>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</si>
  <si>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</si>
  <si>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</si>
  <si>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</si>
  <si>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</si>
  <si>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</si>
  <si>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</si>
  <si>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</si>
  <si>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</si>
  <si>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</si>
  <si>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</si>
  <si>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</si>
  <si>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</si>
  <si>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</si>
  <si>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</si>
  <si>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</si>
  <si>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</si>
  <si>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</si>
  <si>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</si>
  <si>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</si>
  <si>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</si>
  <si>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</si>
  <si>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</si>
  <si>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</si>
  <si>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</si>
  <si>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</si>
  <si>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</si>
  <si>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</si>
  <si>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</si>
  <si>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</si>
  <si>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</si>
  <si>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</si>
  <si>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</si>
  <si>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</si>
  <si>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</si>
  <si>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</si>
  <si>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</si>
  <si>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</si>
  <si>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</si>
  <si>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</si>
  <si>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</si>
  <si>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</si>
  <si>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</si>
  <si>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</si>
  <si>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</si>
  <si>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</si>
  <si>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</si>
  <si>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</si>
  <si>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</si>
  <si>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</si>
  <si>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</si>
  <si>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</si>
  <si>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</si>
  <si>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</si>
  <si>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</si>
  <si>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</si>
  <si>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</si>
  <si>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</si>
  <si>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</si>
  <si>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</si>
  <si>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</si>
  <si>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</si>
  <si>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</si>
  <si>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</si>
  <si>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</si>
  <si>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</si>
  <si>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</si>
  <si>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</si>
  <si>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</si>
  <si>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</si>
  <si>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</si>
  <si>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</si>
  <si>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</si>
  <si>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</si>
  <si>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</si>
  <si>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</si>
  <si>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</si>
  <si>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</si>
  <si>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</si>
  <si>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</si>
  <si>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</si>
  <si>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</si>
  <si>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</si>
  <si>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</si>
  <si>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</si>
  <si>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</si>
  <si>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</si>
  <si>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</si>
  <si>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</si>
  <si>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</si>
  <si>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</si>
  <si>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</si>
  <si>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</si>
  <si>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</si>
  <si>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</si>
  <si>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</si>
  <si>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</si>
  <si>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</si>
  <si>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</si>
  <si>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</si>
  <si>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</si>
  <si>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</si>
  <si>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</si>
  <si>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</si>
  <si>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</si>
  <si>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</si>
  <si>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</si>
  <si>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</si>
  <si>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</si>
  <si>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</si>
  <si>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</si>
  <si>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</si>
  <si>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</si>
  <si>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</si>
  <si>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</si>
  <si>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</si>
  <si>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</si>
  <si>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</si>
  <si>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</si>
  <si>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</si>
  <si>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</si>
  <si>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</si>
  <si>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</si>
  <si>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</si>
  <si>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</si>
  <si>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</si>
  <si>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</si>
  <si>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</si>
  <si>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</si>
  <si>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</si>
  <si>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</si>
  <si>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</si>
  <si>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</si>
  <si>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</si>
  <si>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</si>
  <si>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</si>
  <si>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</si>
  <si>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</si>
  <si>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</si>
  <si>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</si>
  <si>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</si>
  <si>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</si>
  <si>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</si>
  <si>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</si>
  <si>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</si>
  <si>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</si>
  <si>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</si>
  <si>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</si>
  <si>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</si>
  <si>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</si>
  <si>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</si>
  <si>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</si>
  <si>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</si>
  <si>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</si>
  <si>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</si>
  <si>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</si>
  <si>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</si>
  <si>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</si>
  <si>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</si>
  <si>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</si>
  <si>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</si>
  <si>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</si>
  <si>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</si>
  <si>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</si>
  <si>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</si>
  <si>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</si>
  <si>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</si>
  <si>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</si>
  <si>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</si>
  <si>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</si>
  <si>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</si>
  <si>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</si>
  <si>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</si>
  <si>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</si>
  <si>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</si>
  <si>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</si>
  <si>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</si>
  <si>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</si>
  <si>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</si>
  <si>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</si>
  <si>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</si>
  <si>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</si>
  <si>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</si>
  <si>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</si>
  <si>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</si>
  <si>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</si>
  <si>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</si>
  <si>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</si>
  <si>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</si>
  <si>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</si>
  <si>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</si>
  <si>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</si>
  <si>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</si>
  <si>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</si>
  <si>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</si>
  <si>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</si>
  <si>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</si>
  <si>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</si>
  <si>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</si>
  <si>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</si>
  <si>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</si>
  <si>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</si>
  <si>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</si>
  <si>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</si>
  <si>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</si>
  <si>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</si>
  <si>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</si>
  <si>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</si>
  <si>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</si>
  <si>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</si>
  <si>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</si>
  <si>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</si>
  <si>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</si>
  <si>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</si>
  <si>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</si>
  <si>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</si>
  <si>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</si>
  <si>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</si>
  <si>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</si>
  <si>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</si>
  <si>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</si>
  <si>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</si>
  <si>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</si>
  <si>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</si>
  <si>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</si>
  <si>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</si>
  <si>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</si>
  <si>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</si>
  <si>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</si>
  <si>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</si>
  <si>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</si>
  <si>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</si>
  <si>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</si>
  <si>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</si>
  <si>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</si>
  <si>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</si>
  <si>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</si>
  <si>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</si>
  <si>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</si>
  <si>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</si>
  <si>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</si>
  <si>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</si>
  <si>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</si>
  <si>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</si>
  <si>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</si>
  <si>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</si>
  <si>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</si>
  <si>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</si>
  <si>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</si>
  <si>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</si>
  <si>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</si>
  <si>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</si>
  <si>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</si>
  <si>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</si>
  <si>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</si>
  <si>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</si>
  <si>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</si>
  <si>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</si>
  <si>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</si>
  <si>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</si>
  <si>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</si>
  <si>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</si>
  <si>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</si>
  <si>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</si>
  <si>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</si>
  <si>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</si>
  <si>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</si>
  <si>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</si>
  <si>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</si>
  <si>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</si>
  <si>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</si>
  <si>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</si>
  <si>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</si>
  <si>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</si>
  <si>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</si>
  <si>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</si>
  <si>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</si>
  <si>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</si>
  <si>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</si>
  <si>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</si>
  <si>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</si>
  <si>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</si>
  <si>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</si>
  <si>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</si>
  <si>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</si>
  <si>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</si>
  <si>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</si>
  <si>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</si>
  <si>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</si>
  <si>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</si>
  <si>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</si>
  <si>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</si>
  <si>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</si>
  <si>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</si>
  <si>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</si>
  <si>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</si>
  <si>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</si>
  <si>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</si>
  <si>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</si>
  <si>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</si>
  <si>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</si>
  <si>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</si>
  <si>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</si>
  <si>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</si>
  <si>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</si>
  <si>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</si>
  <si>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</si>
  <si>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</si>
  <si>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</si>
  <si>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</si>
  <si>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</si>
  <si>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</si>
  <si>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</si>
  <si>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</si>
  <si>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</si>
  <si>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</si>
  <si>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</si>
  <si>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</si>
  <si>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</si>
  <si>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</si>
  <si>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</si>
  <si>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</si>
  <si>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</si>
  <si>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</si>
  <si>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</si>
  <si>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</si>
  <si>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</si>
  <si>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</si>
  <si>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</si>
  <si>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</si>
  <si>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</si>
  <si>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</si>
  <si>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</si>
  <si>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</si>
  <si>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</si>
  <si>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</si>
  <si>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</si>
  <si>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</si>
  <si>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</si>
  <si>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</si>
  <si>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</si>
  <si>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</si>
  <si>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</si>
  <si>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</si>
  <si>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</si>
  <si>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</si>
  <si>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</si>
  <si>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</si>
  <si>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</si>
  <si>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</si>
  <si>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</si>
  <si>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</si>
  <si>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</si>
  <si>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</si>
  <si>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</si>
  <si>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</si>
  <si>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</si>
  <si>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</si>
  <si>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</si>
  <si>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</si>
  <si>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</si>
  <si>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</si>
  <si>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</si>
  <si>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</si>
  <si>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</si>
  <si>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</si>
  <si>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</si>
  <si>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</si>
  <si>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</si>
  <si>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</si>
  <si>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</si>
  <si>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</si>
  <si>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</si>
  <si>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</si>
  <si>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</si>
  <si>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</si>
  <si>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</si>
  <si>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</si>
  <si>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</si>
  <si>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</si>
  <si>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</si>
  <si>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</si>
  <si>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</si>
  <si>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</si>
  <si>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</si>
  <si>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</si>
  <si>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</si>
  <si>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</si>
  <si>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</si>
  <si>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</si>
  <si>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</si>
  <si>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</si>
  <si>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</si>
  <si>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</si>
  <si>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</si>
  <si>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</si>
  <si>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</si>
  <si>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</si>
  <si>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</si>
  <si>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</si>
  <si>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</si>
  <si>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</si>
  <si>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</si>
  <si>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</si>
  <si>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</si>
  <si>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</si>
  <si>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</si>
  <si>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</si>
  <si>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</si>
  <si>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</si>
  <si>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</si>
  <si>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</si>
  <si>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</si>
  <si>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</si>
  <si>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</si>
  <si>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</si>
  <si>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</si>
  <si>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</si>
  <si>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</si>
  <si>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</si>
  <si>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</si>
  <si>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</si>
  <si>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</si>
  <si>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</si>
  <si>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</si>
  <si>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</si>
  <si>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</si>
  <si>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</si>
  <si>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</si>
  <si>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</si>
  <si>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</si>
  <si>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</si>
  <si>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</si>
  <si>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</si>
  <si>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</si>
  <si>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</si>
  <si>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</si>
  <si>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</si>
  <si>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</si>
  <si>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</si>
  <si>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</si>
  <si>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</si>
  <si>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</si>
  <si>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</si>
  <si>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</si>
  <si>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</si>
  <si>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</si>
  <si>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</si>
  <si>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</si>
  <si>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</si>
  <si>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</si>
  <si>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</si>
  <si>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</si>
  <si>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</si>
  <si>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</si>
  <si>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</si>
  <si>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</si>
  <si>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</si>
  <si>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</si>
  <si>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</si>
  <si>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</si>
  <si>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</si>
  <si>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</si>
  <si>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</si>
  <si>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</si>
  <si>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</si>
  <si>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</si>
  <si>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</si>
  <si>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</si>
  <si>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</si>
  <si>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</si>
  <si>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</si>
  <si>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</si>
  <si>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</si>
  <si>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</si>
  <si>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</si>
  <si>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</si>
  <si>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</si>
  <si>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</si>
  <si>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</si>
  <si>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</si>
  <si>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</si>
  <si>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</si>
  <si>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</si>
  <si>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</si>
  <si>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</si>
  <si>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</si>
  <si>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</si>
  <si>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</si>
  <si>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</si>
  <si>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</si>
  <si>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</si>
  <si>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</si>
  <si>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</si>
  <si>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</si>
  <si>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</si>
  <si>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</si>
  <si>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</si>
  <si>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</si>
  <si>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</si>
  <si>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</si>
  <si>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</si>
  <si>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</si>
  <si>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</si>
  <si>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</si>
  <si>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</si>
  <si>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</si>
  <si>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</si>
  <si>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</si>
  <si>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</si>
  <si>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</si>
  <si>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</si>
  <si>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</si>
  <si>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</si>
  <si>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</si>
  <si>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</si>
  <si>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</si>
  <si>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</si>
  <si>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</si>
  <si>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</si>
  <si>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</si>
  <si>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</si>
  <si>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</si>
  <si>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</si>
  <si>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</si>
  <si>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</si>
  <si>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</si>
  <si>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</si>
  <si>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</si>
  <si>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</si>
  <si>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</si>
  <si>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</si>
  <si>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</si>
  <si>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</si>
  <si>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</si>
  <si>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</si>
  <si>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</si>
  <si>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</si>
  <si>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</si>
  <si>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</si>
  <si>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</si>
  <si>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</si>
  <si>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</si>
  <si>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</si>
  <si>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</si>
  <si>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</si>
  <si>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</si>
  <si>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</si>
  <si>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</si>
  <si>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</si>
  <si>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</si>
  <si>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</si>
  <si>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</si>
  <si>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</si>
  <si>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</si>
  <si>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</si>
  <si>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</si>
  <si>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</si>
  <si>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</si>
  <si>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</si>
  <si>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</si>
  <si>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</si>
  <si>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</si>
  <si>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</si>
  <si>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</si>
  <si>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</si>
  <si>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</si>
  <si>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</si>
  <si>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</si>
  <si>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</si>
  <si>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</si>
  <si>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</si>
  <si>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</si>
  <si>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</si>
  <si>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</si>
  <si>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</si>
  <si>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</si>
  <si>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</si>
  <si>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</si>
  <si>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</si>
  <si>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</si>
  <si>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</si>
  <si>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</si>
  <si>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</si>
  <si>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</si>
  <si>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</si>
  <si>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</si>
  <si>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</si>
  <si>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</si>
  <si>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</si>
  <si>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</si>
  <si>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</si>
  <si>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</si>
  <si>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</si>
  <si>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</si>
  <si>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</si>
  <si>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</si>
  <si>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</si>
  <si>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</si>
  <si>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</si>
  <si>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</si>
  <si>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</si>
  <si>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</si>
  <si>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</si>
  <si>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</si>
  <si>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</si>
  <si>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</si>
  <si>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</si>
  <si>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</si>
  <si>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</si>
  <si>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</si>
  <si>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</si>
  <si>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</si>
  <si>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</si>
  <si>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</si>
  <si>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</si>
  <si>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</si>
  <si>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</si>
  <si>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</si>
  <si>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</si>
  <si>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</si>
  <si>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</si>
  <si>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</si>
  <si>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</si>
  <si>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</si>
  <si>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</si>
  <si>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</si>
  <si>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</si>
  <si>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</si>
  <si>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</si>
  <si>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</si>
  <si>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</si>
  <si>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</si>
  <si>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</si>
  <si>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</si>
  <si>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</si>
  <si>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</si>
  <si>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</si>
  <si>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</si>
  <si>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</si>
  <si>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</si>
  <si>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</si>
  <si>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</si>
  <si>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</si>
  <si>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</si>
  <si>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</si>
  <si>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</si>
  <si>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</si>
  <si>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</si>
  <si>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</si>
  <si>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</si>
  <si>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</si>
  <si>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</si>
  <si>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</si>
  <si>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</si>
  <si>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</si>
  <si>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</si>
  <si>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</si>
  <si>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</si>
  <si>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</si>
  <si>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</si>
  <si>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</si>
  <si>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</si>
  <si>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</si>
  <si>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</si>
  <si>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</si>
  <si>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</si>
  <si>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</si>
  <si>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</si>
  <si>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</si>
  <si>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</si>
  <si>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</si>
  <si>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</si>
  <si>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</si>
  <si>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</si>
  <si>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</si>
  <si>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</si>
  <si>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</si>
  <si>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</si>
  <si>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</si>
  <si>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</si>
  <si>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</si>
  <si>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</si>
  <si>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</si>
  <si>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</si>
  <si>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</si>
  <si>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</si>
  <si>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</si>
  <si>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</si>
  <si>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</si>
  <si>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</si>
  <si>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</si>
  <si>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</si>
  <si>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</si>
  <si>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</si>
  <si>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</si>
  <si>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</si>
  <si>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</si>
  <si>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</si>
  <si>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</si>
  <si>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</si>
  <si>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</si>
  <si>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</si>
  <si>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</si>
  <si>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</si>
  <si>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</si>
  <si>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</si>
  <si>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</si>
  <si>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</si>
  <si>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</si>
  <si>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</si>
  <si>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</si>
  <si>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</si>
  <si>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</si>
  <si>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</si>
  <si>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</si>
  <si>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</si>
  <si>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</si>
  <si>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</si>
  <si>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</si>
  <si>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</si>
  <si>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</si>
  <si>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</si>
  <si>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</si>
  <si>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</si>
  <si>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</si>
  <si>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</si>
  <si>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</si>
  <si>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</si>
  <si>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</si>
  <si>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</si>
  <si>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</si>
  <si>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</si>
  <si>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</si>
  <si>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</si>
  <si>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</si>
  <si>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</si>
  <si>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</si>
  <si>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</si>
  <si>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</si>
  <si>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</si>
  <si>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</si>
  <si>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</si>
  <si>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</si>
  <si>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</si>
  <si>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</si>
  <si>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</si>
  <si>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</si>
  <si>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</si>
  <si>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</si>
  <si>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</si>
  <si>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</si>
  <si>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</si>
  <si>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</si>
  <si>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</si>
  <si>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</si>
  <si>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</si>
  <si>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</si>
  <si>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</si>
  <si>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</si>
  <si>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</si>
  <si>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</si>
  <si>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</si>
  <si>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</si>
  <si>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</si>
  <si>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</si>
  <si>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</si>
  <si>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</si>
  <si>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</si>
  <si>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</si>
  <si>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</si>
  <si>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</si>
  <si>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</si>
  <si>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</si>
  <si>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</si>
  <si>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</si>
  <si>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</si>
  <si>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</si>
  <si>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</si>
  <si>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</si>
  <si>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</si>
  <si>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</si>
  <si>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</si>
  <si>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</si>
  <si>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</si>
  <si>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</si>
  <si>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</si>
  <si>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</si>
  <si>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</si>
  <si>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</si>
  <si>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</si>
  <si>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</si>
  <si>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</si>
  <si>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</si>
  <si>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</si>
  <si>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</si>
  <si>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</si>
  <si>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</si>
  <si>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</si>
  <si>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</si>
  <si>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</si>
  <si>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</si>
  <si>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</si>
  <si>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</si>
  <si>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</si>
  <si>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</si>
  <si>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</si>
  <si>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</si>
  <si>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</si>
  <si>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</si>
  <si>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</si>
  <si>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</si>
  <si>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</si>
  <si>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</si>
  <si>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</si>
  <si>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</si>
  <si>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</si>
  <si>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</si>
  <si>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</si>
  <si>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</si>
  <si>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</si>
  <si>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</si>
  <si>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</si>
  <si>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</si>
  <si>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</si>
  <si>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</si>
  <si>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</si>
  <si>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</si>
  <si>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</si>
  <si>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</si>
  <si>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</si>
  <si>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</si>
  <si>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</si>
  <si>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</si>
  <si>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</si>
  <si>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</si>
  <si>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</si>
  <si>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</si>
  <si>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</si>
  <si>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</si>
  <si>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</si>
  <si>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</si>
  <si>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</si>
  <si>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</si>
  <si>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</si>
  <si>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</si>
  <si>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</si>
  <si>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</si>
  <si>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</si>
  <si>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</si>
  <si>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</si>
  <si>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</si>
  <si>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</si>
  <si>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</si>
  <si>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</si>
  <si>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</si>
  <si>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</si>
  <si>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</si>
  <si>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</si>
  <si>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</si>
  <si>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</si>
  <si>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</si>
  <si>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</si>
  <si>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</si>
  <si>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</si>
  <si>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</si>
  <si>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</si>
  <si>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</si>
  <si>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</si>
  <si>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</si>
  <si>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</si>
  <si>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</si>
  <si>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</si>
  <si>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</si>
  <si>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</si>
  <si>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</si>
  <si>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</si>
  <si>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</si>
  <si>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</si>
  <si>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</si>
  <si>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</si>
  <si>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</si>
  <si>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</si>
  <si>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</si>
  <si>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</si>
  <si>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</si>
  <si>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</si>
  <si>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</si>
  <si>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</si>
  <si>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</si>
  <si>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</si>
  <si>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</si>
  <si>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</si>
  <si>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</si>
  <si>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</si>
  <si>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</si>
  <si>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</si>
  <si>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</si>
  <si>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</si>
  <si>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</si>
  <si>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</si>
  <si>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</si>
  <si>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</si>
  <si>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</si>
  <si>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</si>
  <si>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</si>
  <si>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</si>
  <si>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</si>
  <si>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</si>
  <si>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</si>
  <si>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</si>
  <si>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</si>
  <si>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</si>
  <si>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</si>
  <si>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</si>
  <si>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</si>
  <si>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</si>
  <si>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</si>
  <si>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</si>
  <si>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</si>
  <si>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</si>
  <si>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</si>
  <si>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</si>
  <si>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</si>
  <si>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</si>
  <si>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</si>
  <si>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</si>
  <si>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</si>
  <si>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</si>
  <si>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</si>
  <si>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</si>
  <si>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</si>
  <si>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</si>
  <si>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</si>
  <si>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</si>
  <si>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</si>
  <si>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</si>
  <si>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</si>
  <si>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</si>
  <si>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</si>
  <si>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</si>
  <si>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</si>
  <si>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</si>
  <si>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</si>
  <si>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</si>
  <si>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</si>
  <si>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</si>
  <si>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</si>
  <si>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</si>
  <si>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</si>
  <si>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</si>
  <si>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</si>
  <si>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</si>
  <si>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</si>
  <si>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</si>
  <si>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</si>
  <si>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</si>
  <si>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</si>
  <si>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</si>
  <si>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</si>
  <si>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</si>
  <si>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</si>
  <si>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</si>
  <si>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</si>
  <si>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</si>
  <si>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</si>
  <si>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</si>
  <si>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</si>
  <si>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</si>
  <si>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</si>
  <si>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</si>
  <si>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</si>
  <si>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</si>
  <si>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</si>
  <si>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</si>
  <si>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</si>
  <si>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</si>
  <si>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</si>
  <si>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</si>
  <si>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</si>
  <si>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</si>
  <si>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</si>
  <si>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</si>
  <si>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</si>
  <si>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</si>
  <si>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</si>
  <si>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</si>
  <si>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</si>
  <si>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</si>
  <si>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</si>
  <si>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</si>
  <si>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</si>
  <si>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</si>
  <si>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</si>
  <si>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</si>
  <si>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</si>
  <si>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</si>
  <si>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</si>
  <si>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</si>
  <si>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</si>
  <si>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</si>
  <si>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</si>
  <si>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</si>
  <si>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</si>
  <si>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</si>
  <si>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</si>
  <si>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</si>
  <si>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</si>
  <si>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</si>
  <si>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</si>
  <si>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</si>
  <si>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</si>
  <si>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</si>
  <si>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</si>
  <si>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</si>
  <si>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</si>
  <si>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</si>
  <si>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</si>
  <si>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</si>
  <si>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</si>
  <si>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</si>
  <si>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</si>
  <si>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</si>
  <si>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</si>
  <si>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</si>
  <si>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</si>
  <si>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</si>
  <si>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</si>
  <si>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</si>
  <si>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</si>
  <si>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</si>
  <si>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</si>
  <si>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</si>
  <si>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</si>
  <si>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</si>
  <si>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</si>
  <si>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</si>
  <si>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</si>
  <si>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</si>
  <si>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</si>
  <si>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</si>
  <si>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</si>
  <si>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</si>
  <si>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</si>
  <si>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</si>
  <si>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</si>
  <si>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</si>
  <si>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</si>
  <si>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</si>
  <si>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</si>
  <si>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</si>
  <si>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</si>
  <si>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</si>
  <si>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</si>
  <si>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</si>
  <si>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</si>
  <si>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</si>
  <si>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</si>
  <si>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</si>
  <si>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</si>
  <si>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</si>
  <si>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</si>
  <si>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</si>
  <si>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</si>
  <si>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</si>
  <si>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</si>
  <si>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</si>
  <si>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</si>
  <si>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</si>
  <si>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</si>
  <si>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</si>
  <si>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</si>
  <si>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</si>
  <si>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</si>
  <si>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</si>
  <si>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</si>
  <si>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</si>
  <si>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</si>
  <si>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</si>
  <si>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</si>
  <si>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</si>
  <si>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</si>
  <si>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</si>
  <si>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</si>
  <si>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</si>
  <si>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</si>
  <si>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</si>
  <si>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</si>
  <si>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</si>
  <si>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</si>
  <si>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</si>
  <si>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</si>
  <si>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</si>
  <si>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</si>
  <si>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</si>
  <si>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</si>
  <si>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</si>
  <si>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</si>
  <si>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</si>
  <si>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</si>
  <si>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</si>
  <si>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</si>
  <si>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</si>
  <si>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</si>
  <si>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</si>
  <si>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</si>
  <si>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</si>
  <si>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</si>
  <si>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</si>
  <si>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</si>
  <si>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</si>
  <si>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</si>
  <si>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</si>
  <si>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</si>
  <si>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</si>
  <si>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</si>
  <si>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</si>
  <si>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</si>
  <si>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</si>
  <si>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</si>
  <si>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</si>
  <si>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</si>
  <si>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</si>
  <si>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</si>
  <si>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</si>
  <si>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</si>
  <si>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</si>
  <si>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</si>
  <si>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</si>
  <si>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</si>
  <si>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</si>
  <si>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</si>
  <si>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</si>
  <si>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</si>
  <si>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</si>
  <si>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</si>
  <si>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</si>
  <si>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</si>
  <si>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</si>
  <si>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</si>
  <si>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</si>
  <si>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</si>
  <si>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</si>
  <si>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</si>
  <si>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</si>
  <si>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</si>
  <si>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</si>
  <si>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</si>
  <si>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</si>
  <si>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</si>
  <si>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</si>
  <si>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</si>
  <si>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</si>
  <si>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</si>
  <si>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</si>
  <si>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</si>
  <si>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</si>
  <si>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</si>
  <si>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</si>
  <si>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</si>
  <si>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</si>
  <si>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</si>
  <si>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</si>
  <si>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</si>
  <si>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</si>
  <si>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</si>
  <si>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</si>
  <si>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</si>
  <si>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</si>
  <si>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</si>
  <si>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</si>
  <si>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</si>
  <si>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</si>
  <si>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</si>
  <si>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</si>
  <si>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</si>
  <si>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</si>
  <si>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</si>
  <si>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</si>
  <si>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</si>
  <si>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</si>
  <si>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</si>
  <si>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</si>
  <si>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</si>
  <si>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</si>
  <si>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</si>
  <si>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</si>
  <si>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</si>
  <si>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</si>
  <si>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</si>
  <si>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</si>
  <si>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</si>
  <si>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</si>
  <si>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</si>
  <si>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</si>
  <si>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</si>
  <si>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</si>
  <si>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</si>
  <si>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</si>
  <si>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</si>
  <si>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</si>
  <si>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</si>
  <si>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</si>
  <si>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</si>
  <si>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</si>
  <si>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</si>
  <si>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</si>
  <si>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</si>
  <si>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</si>
  <si>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</si>
  <si>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</si>
  <si>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</si>
  <si>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</si>
  <si>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</si>
  <si>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</si>
  <si>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</si>
  <si>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</si>
  <si>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</si>
  <si>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</si>
  <si>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</si>
  <si>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</si>
  <si>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</si>
  <si>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</si>
  <si>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</si>
  <si>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</si>
  <si>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</si>
  <si>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</si>
  <si>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</si>
  <si>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</si>
  <si>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</si>
  <si>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</si>
  <si>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</si>
  <si>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</si>
  <si>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</si>
  <si>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</si>
  <si>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</si>
  <si>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</si>
  <si>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</si>
  <si>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</si>
  <si>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</si>
  <si>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</si>
  <si>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</si>
  <si>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</si>
  <si>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</si>
  <si>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</si>
  <si>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</si>
  <si>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</si>
  <si>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</si>
  <si>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</si>
  <si>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</si>
  <si>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</si>
  <si>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</si>
  <si>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</si>
  <si>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</si>
  <si>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</si>
  <si>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</si>
  <si>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</si>
  <si>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</si>
  <si>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</si>
  <si>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</si>
  <si>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</si>
  <si>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</si>
  <si>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</si>
  <si>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</si>
  <si>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</si>
  <si>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</si>
  <si>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</si>
  <si>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</si>
  <si>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</si>
  <si>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</si>
  <si>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</si>
  <si>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</si>
  <si>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</si>
  <si>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</si>
  <si>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</si>
  <si>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</si>
  <si>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</si>
  <si>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</si>
  <si>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</si>
  <si>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</si>
  <si>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</si>
  <si>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</si>
  <si>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</si>
  <si>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</si>
  <si>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</si>
  <si>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</si>
  <si>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</si>
  <si>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</si>
  <si>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</si>
  <si>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</si>
  <si>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</si>
  <si>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</si>
  <si>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</si>
  <si>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</si>
  <si>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</si>
  <si>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</si>
  <si>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</si>
  <si>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</si>
  <si>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</si>
  <si>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</si>
  <si>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</si>
  <si>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</si>
  <si>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</si>
  <si>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</si>
  <si>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</si>
  <si>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</si>
  <si>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</si>
  <si>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</si>
  <si>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</si>
  <si>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</si>
  <si>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</si>
  <si>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</si>
  <si>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</si>
  <si>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</si>
  <si>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</si>
  <si>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</si>
  <si>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</si>
  <si>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</si>
  <si>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</si>
  <si>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</si>
  <si>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</si>
  <si>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</si>
  <si>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</si>
  <si>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</si>
  <si>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</si>
  <si>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</si>
  <si>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</si>
  <si>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</si>
  <si>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</si>
  <si>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</si>
  <si>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</si>
  <si>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</si>
  <si>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</si>
  <si>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</si>
  <si>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</si>
  <si>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</si>
  <si>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</si>
  <si>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</si>
  <si>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</si>
  <si>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</si>
  <si>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</si>
  <si>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</si>
  <si>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</si>
  <si>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</si>
  <si>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</si>
  <si>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</si>
  <si>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</si>
  <si>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</si>
  <si>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</si>
  <si>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</si>
  <si>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</si>
  <si>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</si>
  <si>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</si>
  <si>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</si>
  <si>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</si>
  <si>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</si>
  <si>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</si>
  <si>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</si>
  <si>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</si>
  <si>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</si>
  <si>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</si>
  <si>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</si>
  <si>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</si>
  <si>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</si>
  <si>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</si>
  <si>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</si>
  <si>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</si>
  <si>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</si>
  <si>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</si>
  <si>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</si>
  <si>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</si>
  <si>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</si>
  <si>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</si>
  <si>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</si>
  <si>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</si>
  <si>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</si>
  <si>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</si>
  <si>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</si>
  <si>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</si>
  <si>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</si>
  <si>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</si>
  <si>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</si>
  <si>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</si>
  <si>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</si>
  <si>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</si>
  <si>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</si>
  <si>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</si>
  <si>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</si>
  <si>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</si>
  <si>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</si>
  <si>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</si>
  <si>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</si>
  <si>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</si>
  <si>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</si>
  <si>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</si>
  <si>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</si>
  <si>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</si>
  <si>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</si>
  <si>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</si>
  <si>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</si>
  <si>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</si>
  <si>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</si>
  <si>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</si>
  <si>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</si>
  <si>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</si>
  <si>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</si>
  <si>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</si>
  <si>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</si>
  <si>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</si>
  <si>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</si>
  <si>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</si>
  <si>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</si>
  <si>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</si>
  <si>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</si>
  <si>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</si>
  <si>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</si>
  <si>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</si>
  <si>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</si>
  <si>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</si>
  <si>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</si>
  <si>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</si>
  <si>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</si>
  <si>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</si>
  <si>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</si>
  <si>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</si>
  <si>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</si>
  <si>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</si>
  <si>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</si>
  <si>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</si>
  <si>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</si>
  <si>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</si>
  <si>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</si>
  <si>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</si>
  <si>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</si>
  <si>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</si>
  <si>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</si>
  <si>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</si>
  <si>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</si>
  <si>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</si>
  <si>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</si>
  <si>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</si>
  <si>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</si>
  <si>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</si>
  <si>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</si>
  <si>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</si>
  <si>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</si>
  <si>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</si>
  <si>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</si>
  <si>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</si>
  <si>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</si>
  <si>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</si>
  <si>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</si>
  <si>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</si>
  <si>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</si>
  <si>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</si>
  <si>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</si>
  <si>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</si>
  <si>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</si>
  <si>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</si>
  <si>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</si>
  <si>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</si>
  <si>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</si>
  <si>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</si>
  <si>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</si>
  <si>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</si>
  <si>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</si>
  <si>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</si>
  <si>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</si>
  <si>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</si>
  <si>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</si>
  <si>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</si>
  <si>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</si>
  <si>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</si>
  <si>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</si>
  <si>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</si>
  <si>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</si>
  <si>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</si>
  <si>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</si>
  <si>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</si>
  <si>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</si>
  <si>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</si>
  <si>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</si>
  <si>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</si>
  <si>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</si>
  <si>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</si>
  <si>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</si>
  <si>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</si>
  <si>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</si>
  <si>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</si>
  <si>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</si>
  <si>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</si>
  <si>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</si>
  <si>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</si>
  <si>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</si>
  <si>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</si>
  <si>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</si>
  <si>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</si>
  <si>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</si>
  <si>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</si>
  <si>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</si>
  <si>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</si>
  <si>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</si>
  <si>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</si>
  <si>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</si>
  <si>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</si>
  <si>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</si>
  <si>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</si>
  <si>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</si>
  <si>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</si>
  <si>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</si>
  <si>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</si>
  <si>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</si>
  <si>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</si>
  <si>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</si>
  <si>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</si>
  <si>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</si>
  <si>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</si>
  <si>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</si>
  <si>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</si>
  <si>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</si>
  <si>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</si>
  <si>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</si>
  <si>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</si>
  <si>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</si>
  <si>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</si>
  <si>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</si>
  <si>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</si>
  <si>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</si>
  <si>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</si>
  <si>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</si>
  <si>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</si>
  <si>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</si>
  <si>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</si>
  <si>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</si>
  <si>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</si>
  <si>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</si>
  <si>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</si>
  <si>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</si>
  <si>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</si>
  <si>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</si>
  <si>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</si>
  <si>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</si>
  <si>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</si>
  <si>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</si>
  <si>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</si>
  <si>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</si>
  <si>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</si>
  <si>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</si>
  <si>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</si>
  <si>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</si>
  <si>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</si>
  <si>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</si>
  <si>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</si>
  <si>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</si>
  <si>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</si>
  <si>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</si>
  <si>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</si>
  <si>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</si>
  <si>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</si>
  <si>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</si>
  <si>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</si>
  <si>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</si>
  <si>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</si>
  <si>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</si>
  <si>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</si>
  <si>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</si>
  <si>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</si>
  <si>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</si>
  <si>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</si>
  <si>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</si>
  <si>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</si>
  <si>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</si>
  <si>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</si>
  <si>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</si>
  <si>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</si>
  <si>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</si>
  <si>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</si>
  <si>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</si>
  <si>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</si>
  <si>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</si>
  <si>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</si>
  <si>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</si>
  <si>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</si>
  <si>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</si>
  <si>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</si>
  <si>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</si>
  <si>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</si>
  <si>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</si>
  <si>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</si>
  <si>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</si>
  <si>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</si>
  <si>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</si>
  <si>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</si>
  <si>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</si>
  <si>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</si>
  <si>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</si>
  <si>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</si>
  <si>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</si>
  <si>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</si>
  <si>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</si>
  <si>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</si>
  <si>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</si>
  <si>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</si>
  <si>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</si>
  <si>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</si>
  <si>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</si>
  <si>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</si>
  <si>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</si>
  <si>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</si>
  <si>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</si>
  <si>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</si>
  <si>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</si>
  <si>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</si>
  <si>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</si>
  <si>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</si>
  <si>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</si>
  <si>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</si>
  <si>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</si>
  <si>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</si>
  <si>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</si>
  <si>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</si>
  <si>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</si>
  <si>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</si>
  <si>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</si>
  <si>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</si>
  <si>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</si>
  <si>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</si>
  <si>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</si>
  <si>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</si>
  <si>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</si>
  <si>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</si>
  <si>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</si>
  <si>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</si>
  <si>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</si>
  <si>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</si>
  <si>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</si>
  <si>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</si>
  <si>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</si>
  <si>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</si>
  <si>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</si>
  <si>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</si>
  <si>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</si>
  <si>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</si>
  <si>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</si>
  <si>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</si>
  <si>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</si>
  <si>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</si>
  <si>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</si>
  <si>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</si>
  <si>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</si>
  <si>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</si>
  <si>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</si>
  <si>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</si>
  <si>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</si>
  <si>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</si>
  <si>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</si>
  <si>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</si>
  <si>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</si>
  <si>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</si>
  <si>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</si>
  <si>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</si>
  <si>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</si>
  <si>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</si>
  <si>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</si>
  <si>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</si>
  <si>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</si>
  <si>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</si>
  <si>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</si>
  <si>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</si>
  <si>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</si>
  <si>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</si>
  <si>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</si>
  <si>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</si>
  <si>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</si>
  <si>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</si>
  <si>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</si>
  <si>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</si>
  <si>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</si>
  <si>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</si>
  <si>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</si>
  <si>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</si>
  <si>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</si>
  <si>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</si>
  <si>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</si>
  <si>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</si>
  <si>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</si>
  <si>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</si>
  <si>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</si>
  <si>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</si>
  <si>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</si>
  <si>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</si>
  <si>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</si>
  <si>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</si>
  <si>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</si>
  <si>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</si>
  <si>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</si>
  <si>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</si>
  <si>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</si>
  <si>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</si>
  <si>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</si>
  <si>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</si>
  <si>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</si>
  <si>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</si>
  <si>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</si>
  <si>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</si>
  <si>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</si>
  <si>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</si>
  <si>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</si>
  <si>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</si>
  <si>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</si>
  <si>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</si>
  <si>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</si>
  <si>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</si>
  <si>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</si>
  <si>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</si>
  <si>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</si>
  <si>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</si>
  <si>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</si>
  <si>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</si>
  <si>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</si>
  <si>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</si>
  <si>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</si>
  <si>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</si>
  <si>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</si>
  <si>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</si>
  <si>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</si>
  <si>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</si>
  <si>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</si>
  <si>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</si>
  <si>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</si>
  <si>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</si>
  <si>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</si>
  <si>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</si>
  <si>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</si>
  <si>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</si>
  <si>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</si>
  <si>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</si>
  <si>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</si>
  <si>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</si>
  <si>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</si>
  <si>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</si>
  <si>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</si>
  <si>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</si>
  <si>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</si>
  <si>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</si>
  <si>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</si>
  <si>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</si>
  <si>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</si>
  <si>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</si>
  <si>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</si>
  <si>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</si>
  <si>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</si>
  <si>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</si>
  <si>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</si>
  <si>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</si>
  <si>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</si>
  <si>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</si>
  <si>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</si>
  <si>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</si>
  <si>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</si>
  <si>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</si>
  <si>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</si>
  <si>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</si>
  <si>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</si>
  <si>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</si>
  <si>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</si>
  <si>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</si>
  <si>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</si>
  <si>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</si>
  <si>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</si>
  <si>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</si>
  <si>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</si>
  <si>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</si>
  <si>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</si>
  <si>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</si>
  <si>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</si>
  <si>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</si>
  <si>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</si>
  <si>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</si>
  <si>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</si>
  <si>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</si>
  <si>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</si>
  <si>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</si>
  <si>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</si>
  <si>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</si>
  <si>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</si>
  <si>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</si>
  <si>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</si>
  <si>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</si>
  <si>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</si>
  <si>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</si>
  <si>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</si>
  <si>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</si>
  <si>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</si>
  <si>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</si>
  <si>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</si>
  <si>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</si>
  <si>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</si>
  <si>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</si>
  <si>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</si>
  <si>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</si>
  <si>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</si>
  <si>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</si>
  <si>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</si>
  <si>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</si>
  <si>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</si>
  <si>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</si>
  <si>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</si>
  <si>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</si>
  <si>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</si>
  <si>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</si>
  <si>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</si>
  <si>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</si>
  <si>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</si>
  <si>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</si>
  <si>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</si>
  <si>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</si>
  <si>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</si>
  <si>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</si>
  <si>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</si>
  <si>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</si>
  <si>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</si>
  <si>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</si>
  <si>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</si>
  <si>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</si>
  <si>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</si>
  <si>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</si>
  <si>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</si>
  <si>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</si>
  <si>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</si>
  <si>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</si>
  <si>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</si>
  <si>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</si>
  <si>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</si>
  <si>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</si>
  <si>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</si>
  <si>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</si>
  <si>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</si>
  <si>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</si>
  <si>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</si>
  <si>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</si>
  <si>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</si>
  <si>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</si>
  <si>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</si>
  <si>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</si>
  <si>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</si>
  <si>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</si>
  <si>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</si>
  <si>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</si>
  <si>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</si>
  <si>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</si>
  <si>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</si>
  <si>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</si>
  <si>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</si>
  <si>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</si>
  <si>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</si>
  <si>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</si>
  <si>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</si>
  <si>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</si>
  <si>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</si>
  <si>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</si>
  <si>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</si>
  <si>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</si>
  <si>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</si>
  <si>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</si>
  <si>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</si>
  <si>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</si>
  <si>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</si>
  <si>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</si>
  <si>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</si>
  <si>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</si>
  <si>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</si>
  <si>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</si>
  <si>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</si>
  <si>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</si>
  <si>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</si>
  <si>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</si>
  <si>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</si>
  <si>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</si>
  <si>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</si>
  <si>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</si>
  <si>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</si>
  <si>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</si>
  <si>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</si>
  <si>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</si>
  <si>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</si>
  <si>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</si>
  <si>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</si>
  <si>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</si>
  <si>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</si>
  <si>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</si>
  <si>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</si>
  <si>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</si>
  <si>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</si>
  <si>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</si>
  <si>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</si>
  <si>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</si>
  <si>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</si>
  <si>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</si>
  <si>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</si>
  <si>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</si>
  <si>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</si>
  <si>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</si>
  <si>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</si>
  <si>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</si>
  <si>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</si>
  <si>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</si>
  <si>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</si>
  <si>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</si>
  <si>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</si>
  <si>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</si>
  <si>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</si>
  <si>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</si>
  <si>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</si>
  <si>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</si>
  <si>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</si>
  <si>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</si>
  <si>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</si>
  <si>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</si>
  <si>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</si>
  <si>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</si>
  <si>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</si>
  <si>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</si>
  <si>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</si>
  <si>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</si>
  <si>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</si>
  <si>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</si>
  <si>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</si>
  <si>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</si>
  <si>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</si>
  <si>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</si>
  <si>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</si>
  <si>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</si>
  <si>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</si>
  <si>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</si>
  <si>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</si>
  <si>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</si>
  <si>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</si>
  <si>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</si>
  <si>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</si>
  <si>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</si>
  <si>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</si>
  <si>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</si>
  <si>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</si>
  <si>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</si>
  <si>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</si>
  <si>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</si>
  <si>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</si>
  <si>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</si>
  <si>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</si>
  <si>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</si>
  <si>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</si>
  <si>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</si>
  <si>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</si>
  <si>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</si>
  <si>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</si>
  <si>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</si>
  <si>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</si>
  <si>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</si>
  <si>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</si>
  <si>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</si>
  <si>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</si>
  <si>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</si>
  <si>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</si>
  <si>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</si>
  <si>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</si>
  <si>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</si>
  <si>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</si>
  <si>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</si>
  <si>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</si>
  <si>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</si>
  <si>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</si>
  <si>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</si>
  <si>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</si>
  <si>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</si>
  <si>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</si>
  <si>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</si>
  <si>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</si>
  <si>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</si>
  <si>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</si>
  <si>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</si>
  <si>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</si>
  <si>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</si>
  <si>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</si>
  <si>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</si>
  <si>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</si>
  <si>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</si>
  <si>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</si>
  <si>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</si>
  <si>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</si>
  <si>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</si>
  <si>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</si>
  <si>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</si>
  <si>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</si>
  <si>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</si>
  <si>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</si>
  <si>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</si>
  <si>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</si>
  <si>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</si>
  <si>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</si>
  <si>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</si>
  <si>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</si>
  <si>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</si>
  <si>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</si>
  <si>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</si>
  <si>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</si>
  <si>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</si>
  <si>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</si>
  <si>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</si>
  <si>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</si>
  <si>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</si>
  <si>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</si>
  <si>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</si>
  <si>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</si>
  <si>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</si>
  <si>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</si>
  <si>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</si>
  <si>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</si>
  <si>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</si>
  <si>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</si>
  <si>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</si>
  <si>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</si>
  <si>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</si>
  <si>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</si>
  <si>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</si>
  <si>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</si>
  <si>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</si>
  <si>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</si>
  <si>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</si>
  <si>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</si>
  <si>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</si>
  <si>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</si>
  <si>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</si>
  <si>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</si>
  <si>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</si>
  <si>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</si>
  <si>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</si>
  <si>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</si>
  <si>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</si>
  <si>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</si>
  <si>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</si>
  <si>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</si>
  <si>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</si>
  <si>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</si>
  <si>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</si>
  <si>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</si>
  <si>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</si>
  <si>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</si>
  <si>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</si>
  <si>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</si>
  <si>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</si>
  <si>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</si>
  <si>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</si>
  <si>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</si>
  <si>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</si>
  <si>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</si>
  <si>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</si>
  <si>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</si>
  <si>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</si>
  <si>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</si>
  <si>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</si>
  <si>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</si>
  <si>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</si>
  <si>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</si>
  <si>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</si>
  <si>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</si>
  <si>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</si>
  <si>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</si>
  <si>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</si>
  <si>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</si>
  <si>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</si>
  <si>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</si>
  <si>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</si>
  <si>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</si>
  <si>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</si>
  <si>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</si>
  <si>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</si>
  <si>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</si>
  <si>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</si>
  <si>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</si>
  <si>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</si>
  <si>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</si>
  <si>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</si>
  <si>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</si>
  <si>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</si>
  <si>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</si>
  <si>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</si>
  <si>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</si>
  <si>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</si>
  <si>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</si>
  <si>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</si>
  <si>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</si>
  <si>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</si>
  <si>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</si>
  <si>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</si>
  <si>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</si>
  <si>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</si>
  <si>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</si>
  <si>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</si>
  <si>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</si>
  <si>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</si>
  <si>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</si>
  <si>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</si>
  <si>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</si>
  <si>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</si>
  <si>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</si>
  <si>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</si>
  <si>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</si>
  <si>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</si>
  <si>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</si>
  <si>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</si>
  <si>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</si>
  <si>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</si>
  <si>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</si>
  <si>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</si>
  <si>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</si>
  <si>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</si>
  <si>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</si>
  <si>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</si>
  <si>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</si>
  <si>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</si>
  <si>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</si>
  <si>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</si>
  <si>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</si>
  <si>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</si>
  <si>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</si>
  <si>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</si>
  <si>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</si>
  <si>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</si>
  <si>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</si>
  <si>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</si>
  <si>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</si>
  <si>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</si>
  <si>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</si>
  <si>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</si>
  <si>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</si>
  <si>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</si>
  <si>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</si>
  <si>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</si>
  <si>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</si>
  <si>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</si>
  <si>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</si>
  <si>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</si>
  <si>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</si>
  <si>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</si>
  <si>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</si>
  <si>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</si>
  <si>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</si>
  <si>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</si>
  <si>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</si>
  <si>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</si>
  <si>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</si>
  <si>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</si>
  <si>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</si>
  <si>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</si>
  <si>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</si>
  <si>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</si>
  <si>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</si>
  <si>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</si>
  <si>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</si>
  <si>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</si>
  <si>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</si>
  <si>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</si>
  <si>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</si>
  <si>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</si>
  <si>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</si>
  <si>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</si>
  <si>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</si>
  <si>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</si>
  <si>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</si>
  <si>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</si>
  <si>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</si>
  <si>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</si>
  <si>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</si>
  <si>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</si>
  <si>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</si>
  <si>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</si>
  <si>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</si>
  <si>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</si>
  <si>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</si>
  <si>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</si>
  <si>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</si>
  <si>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</si>
  <si>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</si>
  <si>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</si>
  <si>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</si>
  <si>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</si>
  <si>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</si>
  <si>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</si>
  <si>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</si>
  <si>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</si>
  <si>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</si>
  <si>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</si>
  <si>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</si>
  <si>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</si>
  <si>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</si>
  <si>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</si>
  <si>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</si>
  <si>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</si>
  <si>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</si>
  <si>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</si>
  <si>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</si>
  <si>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</si>
  <si>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</si>
  <si>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</si>
  <si>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</si>
  <si>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</si>
  <si>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</si>
  <si>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</si>
  <si>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</si>
  <si>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</si>
  <si>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</si>
  <si>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</si>
  <si>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</si>
  <si>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</si>
  <si>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</si>
  <si>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</si>
  <si>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</si>
  <si>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</si>
  <si>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</si>
  <si>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</si>
  <si>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</si>
  <si>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</si>
  <si>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</si>
  <si>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</si>
  <si>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</si>
  <si>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</si>
  <si>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</si>
  <si>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</si>
  <si>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</si>
  <si>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</si>
  <si>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</si>
  <si>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</si>
  <si>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</si>
  <si>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</si>
  <si>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</si>
  <si>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</si>
  <si>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</si>
  <si>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</si>
  <si>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</si>
  <si>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</si>
  <si>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</si>
  <si>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</si>
  <si>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</si>
  <si>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</si>
  <si>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</si>
  <si>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</si>
  <si>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</si>
  <si>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</si>
  <si>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</si>
  <si>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</si>
  <si>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</si>
  <si>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</si>
  <si>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</si>
  <si>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</si>
  <si>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</si>
  <si>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</si>
  <si>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</si>
  <si>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</si>
  <si>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</si>
  <si>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</si>
  <si>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</si>
  <si>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</si>
  <si>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</si>
  <si>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</si>
  <si>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</si>
  <si>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</si>
  <si>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</si>
  <si>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</si>
  <si>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</si>
  <si>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</si>
  <si>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</si>
  <si>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</si>
  <si>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</si>
  <si>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</si>
  <si>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</si>
  <si>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</si>
  <si>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</si>
  <si>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</si>
  <si>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</si>
  <si>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</si>
  <si>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</si>
  <si>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</si>
  <si>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</si>
  <si>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</si>
  <si>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</si>
  <si>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</si>
  <si>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</si>
  <si>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</si>
  <si>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</si>
  <si>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</si>
  <si>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</si>
  <si>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</si>
  <si>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</si>
  <si>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</si>
  <si>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</si>
  <si>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</si>
  <si>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</si>
  <si>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</si>
  <si>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</si>
  <si>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</si>
  <si>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</si>
  <si>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</si>
  <si>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</si>
  <si>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</si>
  <si>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</si>
  <si>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</si>
  <si>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</si>
  <si>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</si>
  <si>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</si>
  <si>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</si>
  <si>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</si>
  <si>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</si>
  <si>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</si>
  <si>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</si>
  <si>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</si>
  <si>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</si>
  <si>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</si>
  <si>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</si>
  <si>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</si>
  <si>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</si>
  <si>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</si>
  <si>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</si>
  <si>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</si>
  <si>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</si>
  <si>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</si>
  <si>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</si>
  <si>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</si>
  <si>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</si>
  <si>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</si>
  <si>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</si>
  <si>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</si>
  <si>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</si>
  <si>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</si>
  <si>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</si>
  <si>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</si>
  <si>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</si>
  <si>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</si>
  <si>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</si>
  <si>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</si>
  <si>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</si>
  <si>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</si>
  <si>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</si>
  <si>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</si>
  <si>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</si>
  <si>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</si>
  <si>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</si>
  <si>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</si>
  <si>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</si>
  <si>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</si>
  <si>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</si>
  <si>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</si>
  <si>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</si>
  <si>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</si>
  <si>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</si>
  <si>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</si>
  <si>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</si>
  <si>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</si>
  <si>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</si>
  <si>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</si>
  <si>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</si>
  <si>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</si>
  <si>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</si>
  <si>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</si>
  <si>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</si>
  <si>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</si>
  <si>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</si>
  <si>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</si>
  <si>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</si>
  <si>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</si>
  <si>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</si>
  <si>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</si>
  <si>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</si>
  <si>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</si>
  <si>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</si>
  <si>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</si>
  <si>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</si>
  <si>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</si>
  <si>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</si>
  <si>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</si>
  <si>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</si>
  <si>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</si>
  <si>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</si>
  <si>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</si>
  <si>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</si>
  <si>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</si>
  <si>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</si>
  <si>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</si>
  <si>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</si>
  <si>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</si>
  <si>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</si>
  <si>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</si>
  <si>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</si>
  <si>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</si>
  <si>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</si>
  <si>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</si>
  <si>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</si>
  <si>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</si>
  <si>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</si>
  <si>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</si>
  <si>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</si>
  <si>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</si>
  <si>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</si>
  <si>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</si>
  <si>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</si>
  <si>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</si>
  <si>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</si>
  <si>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</si>
  <si>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</si>
  <si>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</si>
  <si>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</si>
  <si>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</si>
  <si>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</si>
  <si>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</si>
  <si>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</si>
  <si>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</si>
  <si>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</si>
  <si>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</si>
  <si>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</si>
  <si>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</si>
  <si>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</si>
  <si>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</si>
  <si>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</si>
  <si>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</si>
  <si>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</si>
  <si>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</si>
  <si>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</si>
  <si>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</si>
  <si>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</si>
  <si>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</si>
  <si>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</si>
  <si>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</si>
  <si>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</si>
  <si>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</si>
  <si>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</si>
  <si>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</si>
  <si>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</si>
  <si>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</si>
  <si>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</si>
  <si>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</si>
  <si>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</si>
  <si>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</si>
  <si>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</si>
  <si>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</si>
  <si>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</si>
  <si>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</si>
  <si>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</si>
  <si>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</si>
  <si>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</si>
  <si>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</si>
  <si>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</si>
  <si>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</si>
  <si>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</si>
  <si>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</si>
  <si>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</si>
  <si>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</si>
  <si>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</si>
  <si>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</si>
  <si>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</si>
  <si>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</si>
  <si>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</si>
  <si>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</si>
  <si>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</si>
  <si>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</si>
  <si>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</si>
  <si>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</si>
  <si>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</si>
  <si>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</si>
  <si>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</si>
  <si>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</si>
  <si>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</si>
  <si>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</si>
  <si>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</si>
  <si>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</si>
  <si>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</si>
  <si>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</si>
  <si>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</si>
  <si>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</si>
  <si>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</si>
  <si>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</si>
  <si>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</si>
  <si>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</si>
  <si>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</si>
  <si>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</si>
  <si>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</si>
  <si>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</si>
  <si>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</si>
  <si>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</si>
  <si>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</si>
  <si>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</si>
  <si>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</si>
  <si>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</si>
  <si>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</si>
  <si>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</si>
  <si>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</si>
  <si>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</si>
  <si>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</si>
  <si>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</si>
  <si>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</si>
  <si>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</si>
  <si>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</si>
  <si>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</si>
  <si>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</si>
  <si>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</si>
  <si>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</si>
  <si>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</si>
  <si>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</si>
  <si>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</si>
  <si>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</si>
  <si>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</si>
  <si>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</si>
  <si>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</si>
  <si>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</si>
  <si>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</si>
  <si>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</si>
  <si>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</si>
  <si>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</si>
  <si>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</si>
  <si>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</si>
  <si>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</si>
  <si>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</si>
  <si>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</si>
  <si>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</si>
  <si>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</si>
  <si>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</si>
  <si>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</si>
  <si>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</si>
  <si>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</si>
  <si>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</si>
  <si>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</si>
  <si>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</si>
  <si>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</si>
  <si>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</si>
  <si>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</si>
  <si>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</si>
  <si>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</si>
  <si>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</si>
  <si>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</si>
  <si>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</si>
  <si>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</si>
  <si>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</si>
  <si>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</si>
  <si>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</si>
  <si>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</si>
  <si>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</si>
  <si>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</si>
  <si>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</si>
  <si>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</si>
  <si>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</si>
  <si>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</si>
  <si>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</si>
  <si>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</si>
  <si>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</si>
  <si>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</si>
  <si>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</si>
  <si>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</si>
  <si>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</si>
  <si>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</si>
  <si>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</si>
  <si>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</si>
  <si>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</si>
  <si>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</si>
  <si>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</si>
  <si>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</si>
  <si>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</si>
  <si>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</si>
  <si>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</si>
  <si>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</si>
  <si>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</si>
  <si>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</si>
  <si>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</si>
  <si>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</si>
  <si>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</si>
  <si>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</si>
  <si>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</si>
  <si>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</si>
  <si>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</si>
  <si>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</si>
  <si>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</si>
  <si>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</si>
  <si>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</si>
  <si>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</si>
  <si>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</si>
  <si>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</si>
  <si>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</si>
  <si>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</si>
  <si>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</si>
  <si>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</si>
  <si>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</si>
  <si>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</si>
  <si>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</si>
  <si>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</si>
  <si>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</si>
  <si>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</si>
  <si>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</si>
  <si>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</si>
  <si>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</si>
  <si>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</si>
  <si>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</si>
  <si>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</si>
  <si>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</si>
  <si>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</si>
  <si>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</si>
  <si>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</si>
  <si>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</si>
  <si>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</si>
  <si>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</si>
  <si>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</si>
  <si>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</si>
  <si>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</si>
  <si>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</si>
  <si>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</si>
  <si>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</si>
  <si>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</si>
  <si>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</si>
  <si>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</si>
  <si>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</si>
  <si>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</si>
  <si>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</si>
  <si>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</si>
  <si>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</si>
  <si>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</si>
  <si>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</si>
  <si>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</si>
  <si>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</si>
  <si>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</si>
  <si>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</si>
  <si>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</si>
  <si>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</si>
  <si>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</si>
  <si>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</si>
  <si>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</si>
  <si>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</si>
  <si>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</si>
  <si>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</si>
  <si>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</si>
  <si>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</si>
  <si>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</si>
  <si>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</si>
  <si>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</si>
  <si>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</si>
  <si>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</si>
  <si>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</si>
  <si>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</si>
  <si>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</si>
  <si>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</si>
  <si>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</si>
  <si>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</si>
  <si>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</si>
  <si>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</si>
  <si>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</si>
  <si>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</si>
  <si>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</si>
  <si>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</si>
  <si>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</si>
  <si>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</si>
  <si>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</si>
  <si>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</si>
  <si>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</si>
  <si>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</si>
  <si>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</si>
  <si>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</si>
  <si>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</si>
  <si>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</si>
  <si>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</si>
  <si>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</si>
  <si>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</si>
  <si>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</si>
  <si>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</si>
  <si>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</si>
  <si>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</si>
  <si>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</si>
  <si>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</si>
  <si>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</si>
  <si>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</si>
  <si>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</si>
  <si>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</si>
  <si>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</si>
  <si>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</si>
  <si>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</si>
  <si>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</si>
  <si>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</si>
  <si>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</si>
  <si>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</si>
  <si>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</si>
  <si>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</si>
  <si>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</si>
  <si>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</si>
  <si>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</si>
  <si>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</si>
  <si>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</si>
  <si>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</si>
  <si>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</si>
  <si>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</si>
  <si>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</si>
  <si>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</si>
  <si>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</si>
  <si>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</si>
  <si>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</si>
  <si>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</si>
  <si>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</si>
  <si>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</si>
  <si>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</si>
  <si>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</si>
  <si>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</si>
  <si>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</si>
  <si>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</si>
  <si>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</si>
  <si>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</si>
  <si>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</si>
  <si>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</si>
  <si>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</si>
  <si>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</si>
  <si>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</si>
  <si>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</si>
  <si>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</si>
  <si>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</si>
  <si>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</si>
  <si>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</si>
  <si>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</si>
  <si>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</si>
  <si>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</si>
  <si>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</si>
  <si>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</si>
  <si>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</si>
  <si>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</si>
  <si>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</si>
  <si>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</si>
  <si>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</si>
  <si>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</si>
  <si>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</si>
  <si>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</si>
  <si>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</si>
  <si>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</si>
  <si>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</si>
  <si>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</si>
  <si>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</si>
  <si>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</si>
  <si>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</si>
  <si>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</si>
  <si>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</si>
  <si>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</si>
  <si>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</si>
  <si>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</si>
  <si>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</si>
  <si>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</si>
  <si>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</si>
  <si>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</si>
  <si>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</si>
  <si>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</si>
  <si>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</si>
  <si>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</si>
  <si>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</si>
  <si>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</si>
  <si>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</si>
  <si>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</si>
  <si>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</si>
  <si>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</si>
  <si>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</si>
  <si>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</si>
  <si>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</si>
  <si>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</si>
  <si>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</si>
  <si>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</si>
  <si>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</si>
  <si>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</si>
  <si>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</si>
  <si>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</si>
  <si>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</si>
  <si>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</si>
  <si>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</si>
  <si>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</si>
  <si>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</si>
  <si>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</si>
  <si>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</si>
  <si>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</si>
  <si>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</si>
  <si>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</si>
  <si>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</si>
  <si>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</si>
  <si>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</si>
  <si>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</si>
  <si>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</si>
  <si>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</si>
  <si>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</si>
  <si>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</si>
  <si>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</si>
  <si>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</si>
  <si>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</si>
  <si>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</si>
  <si>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</si>
  <si>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</si>
  <si>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</si>
  <si>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</si>
  <si>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</si>
  <si>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</si>
  <si>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</si>
  <si>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</si>
  <si>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</si>
  <si>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</si>
  <si>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</si>
  <si>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</si>
  <si>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</si>
  <si>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</si>
  <si>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</si>
  <si>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</si>
  <si>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</si>
  <si>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</si>
  <si>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</si>
  <si>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</si>
  <si>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</si>
  <si>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</si>
  <si>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</si>
  <si>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</si>
  <si>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</si>
  <si>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</si>
  <si>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</si>
  <si>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</si>
  <si>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</si>
  <si>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</si>
  <si>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</si>
  <si>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</si>
  <si>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</si>
  <si>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</si>
  <si>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</si>
  <si>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</si>
  <si>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</si>
  <si>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</si>
  <si>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</si>
  <si>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</si>
  <si>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</si>
  <si>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</si>
  <si>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</si>
  <si>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</si>
  <si>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</si>
  <si>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</si>
  <si>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</si>
  <si>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</si>
  <si>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</si>
  <si>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</si>
  <si>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</si>
  <si>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</si>
  <si>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</si>
  <si>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</si>
  <si>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</si>
  <si>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</si>
  <si>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</si>
  <si>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</si>
  <si>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</si>
  <si>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</si>
  <si>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</si>
  <si>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</si>
  <si>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</si>
  <si>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</si>
  <si>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</si>
  <si>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</si>
  <si>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</si>
  <si>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</si>
  <si>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</si>
  <si>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</si>
  <si>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</si>
  <si>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</si>
  <si>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</si>
  <si>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</si>
  <si>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</si>
  <si>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</si>
  <si>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</si>
  <si>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</si>
  <si>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</si>
  <si>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</si>
  <si>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</si>
  <si>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</si>
  <si>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</si>
  <si>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</si>
  <si>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</si>
  <si>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</si>
  <si>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</si>
  <si>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</si>
  <si>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</si>
  <si>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</si>
  <si>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</si>
  <si>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</si>
  <si>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</si>
  <si>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</si>
  <si>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</si>
  <si>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</si>
  <si>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</si>
  <si>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</si>
  <si>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</si>
  <si>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</si>
  <si>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</si>
  <si>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</si>
  <si>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</si>
  <si>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</si>
  <si>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</si>
  <si>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</si>
  <si>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</si>
  <si>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</si>
  <si>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</si>
  <si>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</si>
  <si>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</si>
  <si>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</si>
  <si>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</si>
  <si>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</si>
  <si>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</si>
  <si>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</si>
  <si>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</si>
  <si>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</si>
  <si>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</si>
  <si>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</si>
  <si>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</si>
  <si>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</si>
  <si>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</si>
  <si>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</si>
  <si>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</si>
  <si>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</si>
  <si>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</si>
  <si>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</si>
  <si>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</si>
  <si>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</si>
  <si>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</si>
  <si>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</si>
  <si>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</si>
  <si>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</si>
  <si>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</si>
  <si>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</si>
  <si>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</si>
  <si>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</si>
  <si>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</si>
  <si>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</si>
  <si>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</si>
  <si>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</si>
  <si>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</si>
  <si>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</si>
  <si>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</si>
  <si>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</si>
  <si>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</si>
  <si>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</si>
  <si>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</si>
  <si>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</si>
  <si>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</si>
  <si>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</si>
  <si>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</si>
  <si>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</si>
  <si>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</si>
  <si>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</si>
  <si>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</si>
  <si>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</si>
  <si>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</si>
  <si>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</si>
  <si>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</si>
  <si>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</si>
  <si>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</si>
  <si>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</si>
  <si>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</si>
  <si>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</si>
  <si>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</si>
  <si>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</si>
  <si>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</si>
  <si>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</si>
  <si>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</si>
  <si>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</si>
  <si>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</si>
  <si>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</si>
  <si>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</si>
  <si>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</si>
  <si>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</si>
  <si>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</si>
  <si>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</si>
  <si>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</si>
  <si>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</si>
  <si>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</si>
  <si>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</si>
  <si>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</si>
  <si>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</si>
  <si>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</si>
  <si>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</si>
  <si>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</si>
  <si>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</si>
  <si>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</si>
  <si>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</si>
  <si>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</si>
  <si>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</si>
  <si>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</si>
  <si>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</si>
  <si>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</si>
  <si>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</si>
  <si>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</si>
  <si>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</si>
  <si>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</si>
  <si>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</si>
  <si>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</si>
  <si>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</si>
  <si>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</si>
  <si>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</si>
  <si>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</si>
  <si>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</si>
  <si>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</si>
  <si>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</si>
  <si>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</si>
  <si>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</si>
  <si>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</si>
  <si>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</si>
  <si>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</si>
  <si>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</si>
  <si>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</si>
  <si>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</si>
  <si>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</si>
  <si>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</si>
  <si>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</si>
  <si>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</si>
  <si>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</si>
  <si>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</si>
  <si>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</si>
  <si>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</si>
  <si>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</si>
  <si>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</si>
  <si>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</si>
  <si>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</si>
  <si>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</si>
  <si>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</si>
  <si>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</si>
  <si>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</si>
  <si>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</si>
  <si>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</si>
  <si>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</si>
  <si>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</si>
  <si>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</si>
  <si>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</si>
  <si>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</si>
  <si>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</si>
  <si>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</si>
  <si>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</si>
  <si>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</si>
  <si>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</si>
  <si>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</si>
  <si>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</si>
  <si>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</si>
  <si>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</si>
  <si>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</si>
  <si>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</si>
  <si>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</si>
  <si>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</si>
  <si>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</si>
  <si>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</si>
  <si>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</si>
  <si>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</si>
  <si>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</si>
  <si>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</si>
  <si>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</si>
  <si>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</si>
  <si>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</si>
  <si>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</si>
  <si>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</si>
  <si>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</si>
  <si>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</si>
  <si>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</si>
  <si>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</si>
  <si>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</si>
  <si>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</si>
  <si>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</si>
  <si>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</si>
  <si>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</si>
  <si>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</si>
  <si>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</si>
  <si>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</si>
  <si>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</si>
  <si>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</si>
  <si>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</si>
  <si>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</si>
  <si>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</si>
  <si>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</si>
  <si>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</si>
  <si>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</si>
  <si>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</si>
  <si>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</si>
  <si>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</si>
  <si>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</si>
  <si>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</si>
  <si>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</si>
  <si>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</si>
  <si>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</si>
  <si>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</si>
  <si>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</si>
  <si>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</si>
  <si>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</si>
  <si>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</si>
  <si>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</si>
  <si>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</si>
  <si>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</si>
  <si>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</si>
  <si>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</si>
  <si>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</si>
  <si>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</si>
  <si>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</si>
  <si>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</si>
  <si>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</si>
  <si>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</si>
  <si>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</si>
  <si>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</si>
  <si>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</si>
  <si>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</si>
  <si>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</si>
  <si>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</si>
  <si>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</si>
  <si>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</si>
  <si>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</si>
  <si>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</si>
  <si>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</si>
  <si>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</si>
  <si>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</si>
  <si>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</si>
  <si>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</si>
  <si>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</si>
  <si>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</si>
  <si>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</si>
  <si>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</si>
  <si>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</si>
  <si>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</si>
  <si>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</si>
  <si>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</si>
  <si>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</si>
  <si>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</si>
  <si>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</si>
  <si>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</si>
  <si>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</si>
  <si>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</si>
  <si>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</si>
  <si>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</si>
  <si>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</si>
  <si>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</si>
  <si>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</si>
  <si>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</si>
  <si>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</si>
  <si>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</si>
  <si>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</si>
  <si>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</si>
  <si>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</si>
  <si>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</si>
  <si>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</si>
  <si>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</si>
  <si>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</si>
  <si>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</si>
  <si>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</si>
  <si>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</si>
  <si>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</si>
  <si>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</si>
  <si>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</si>
  <si>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</si>
  <si>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</si>
  <si>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</si>
  <si>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</si>
  <si>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</si>
  <si>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</si>
  <si>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</si>
  <si>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</si>
  <si>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</si>
  <si>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</si>
  <si>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</si>
  <si>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</si>
  <si>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</si>
  <si>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</si>
  <si>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</si>
  <si>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</si>
  <si>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</si>
  <si>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</si>
  <si>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</si>
  <si>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</si>
  <si>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</si>
  <si>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</si>
  <si>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</si>
  <si>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</si>
  <si>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</si>
  <si>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</si>
  <si>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</si>
  <si>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</si>
  <si>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</si>
  <si>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</si>
  <si>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</si>
  <si>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</si>
  <si>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</si>
  <si>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</si>
  <si>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</si>
  <si>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</si>
  <si>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</si>
  <si>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</si>
  <si>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</si>
  <si>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</si>
  <si>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</si>
  <si>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</si>
  <si>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</si>
  <si>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</si>
  <si>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</si>
  <si>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</si>
  <si>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</si>
  <si>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</si>
  <si>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</si>
  <si>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</si>
  <si>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</si>
  <si>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</si>
  <si>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</si>
  <si>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</si>
  <si>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</si>
  <si>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</si>
  <si>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</si>
  <si>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</si>
  <si>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</si>
  <si>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</si>
  <si>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</si>
  <si>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</si>
  <si>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</si>
  <si>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</si>
  <si>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</si>
  <si>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</si>
  <si>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</si>
  <si>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</si>
  <si>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</si>
  <si>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</si>
  <si>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</si>
  <si>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</si>
  <si>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</si>
  <si>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</si>
  <si>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</si>
  <si>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</si>
  <si>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</si>
  <si>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</si>
  <si>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</si>
  <si>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</si>
  <si>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</si>
  <si>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</si>
  <si>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</si>
  <si>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</si>
  <si>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</si>
  <si>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</si>
  <si>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</si>
  <si>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</si>
  <si>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</si>
  <si>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</si>
  <si>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</si>
  <si>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</si>
  <si>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</si>
  <si>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</si>
  <si>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</si>
  <si>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</si>
  <si>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</si>
  <si>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</si>
  <si>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</si>
  <si>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</si>
  <si>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</si>
  <si>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</si>
  <si>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</si>
  <si>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</si>
  <si>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</si>
  <si>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</si>
  <si>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</si>
  <si>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</si>
  <si>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</si>
  <si>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</si>
  <si>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</si>
  <si>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</si>
  <si>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</si>
  <si>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</si>
  <si>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</si>
  <si>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</si>
  <si>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</si>
  <si>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</si>
  <si>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</si>
  <si>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</si>
  <si>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</si>
  <si>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</si>
  <si>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</si>
  <si>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</si>
  <si>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</si>
  <si>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</si>
  <si>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</si>
  <si>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</si>
  <si>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</si>
  <si>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</si>
  <si>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</si>
  <si>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</si>
  <si>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</si>
  <si>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</si>
  <si>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</si>
  <si>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</si>
  <si>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</si>
  <si>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</si>
  <si>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</si>
  <si>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</si>
  <si>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</si>
  <si>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</si>
  <si>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</si>
  <si>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</si>
  <si>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</si>
  <si>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</si>
  <si>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</si>
  <si>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</si>
  <si>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</si>
  <si>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</si>
  <si>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</si>
  <si>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</si>
  <si>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</si>
  <si>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</si>
  <si>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</si>
  <si>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</si>
  <si>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</si>
  <si>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</si>
  <si>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</si>
  <si>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</si>
  <si>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</si>
  <si>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</si>
  <si>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</si>
  <si>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</si>
  <si>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</si>
  <si>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</si>
  <si>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</si>
  <si>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</si>
  <si>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</si>
  <si>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</si>
  <si>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</si>
  <si>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</si>
  <si>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</si>
  <si>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</si>
  <si>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</si>
  <si>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</si>
  <si>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</si>
  <si>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</si>
  <si>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</si>
  <si>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</si>
  <si>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</si>
  <si>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</si>
  <si>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</si>
  <si>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</si>
  <si>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</si>
  <si>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</si>
  <si>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</si>
  <si>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</si>
  <si>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</si>
  <si>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</si>
  <si>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</si>
  <si>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</si>
  <si>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</si>
  <si>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</si>
  <si>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</si>
  <si>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</si>
  <si>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</si>
  <si>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</si>
  <si>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</si>
  <si>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</si>
  <si>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</si>
  <si>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</si>
  <si>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</si>
  <si>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</si>
  <si>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</si>
  <si>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</si>
  <si>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</si>
  <si>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</si>
  <si>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</si>
  <si>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</si>
  <si>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</si>
  <si>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</si>
  <si>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</si>
  <si>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</si>
  <si>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</si>
  <si>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</si>
  <si>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</si>
  <si>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</si>
  <si>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</si>
  <si>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</si>
  <si>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</si>
  <si>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</si>
  <si>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</si>
  <si>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</si>
  <si>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</si>
  <si>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</si>
  <si>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</si>
  <si>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</si>
  <si>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</si>
  <si>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</si>
  <si>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</si>
  <si>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</si>
  <si>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</si>
  <si>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</si>
  <si>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</si>
  <si>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</si>
  <si>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</si>
  <si>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</si>
  <si>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</si>
  <si>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</si>
  <si>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</si>
  <si>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</si>
  <si>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</si>
  <si>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</si>
  <si>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</si>
  <si>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</si>
  <si>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</si>
  <si>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</si>
  <si>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</si>
  <si>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</si>
  <si>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</si>
  <si>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</si>
  <si>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</si>
  <si>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</si>
  <si>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</si>
  <si>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</si>
  <si>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</si>
  <si>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</si>
  <si>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</si>
  <si>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</si>
  <si>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</si>
  <si>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</si>
  <si>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</si>
  <si>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</si>
  <si>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</si>
  <si>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</si>
  <si>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</si>
  <si>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</si>
  <si>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</si>
  <si>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</si>
  <si>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</si>
  <si>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</si>
  <si>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</si>
  <si>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</si>
  <si>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</si>
  <si>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</si>
  <si>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</si>
  <si>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</si>
  <si>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</si>
  <si>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</si>
  <si>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</si>
  <si>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</si>
  <si>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</si>
  <si>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</si>
  <si>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</si>
  <si>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</si>
  <si>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</si>
  <si>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</si>
  <si>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</si>
  <si>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</si>
  <si>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</si>
  <si>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</si>
  <si>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</si>
  <si>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</si>
  <si>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</si>
  <si>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</si>
  <si>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</si>
  <si>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</si>
  <si>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</si>
  <si>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</si>
  <si>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</si>
  <si>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</si>
  <si>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</si>
  <si>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</si>
  <si>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</si>
  <si>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</si>
  <si>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</si>
  <si>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</si>
  <si>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</si>
  <si>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</si>
  <si>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</si>
  <si>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</si>
  <si>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</si>
  <si>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</si>
  <si>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</si>
  <si>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</si>
  <si>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</si>
  <si>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</si>
  <si>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</si>
  <si>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</si>
  <si>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</si>
  <si>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</si>
  <si>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</si>
  <si>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</si>
  <si>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</si>
  <si>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</si>
  <si>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</si>
  <si>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</si>
  <si>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</si>
  <si>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</si>
  <si>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</si>
  <si>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</si>
  <si>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</si>
  <si>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</si>
  <si>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</si>
  <si>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</si>
  <si>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</si>
  <si>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</si>
  <si>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</si>
  <si>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</si>
  <si>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</si>
  <si>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</si>
  <si>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</si>
  <si>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</si>
  <si>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</si>
  <si>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</si>
  <si>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</si>
  <si>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</si>
  <si>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</si>
  <si>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</si>
  <si>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</si>
  <si>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</si>
  <si>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</si>
  <si>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</si>
  <si>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</si>
  <si>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</si>
  <si>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</si>
  <si>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</si>
  <si>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</si>
  <si>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</si>
  <si>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</si>
  <si>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</si>
  <si>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</si>
  <si>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</si>
  <si>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</si>
  <si>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</si>
  <si>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</si>
  <si>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</si>
  <si>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</si>
  <si>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</si>
  <si>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</si>
  <si>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</si>
  <si>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</si>
  <si>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</si>
  <si>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</si>
  <si>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</si>
  <si>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</si>
  <si>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</si>
  <si>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</si>
  <si>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</si>
  <si>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</si>
  <si>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</si>
  <si>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</si>
  <si>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</si>
  <si>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</si>
  <si>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</si>
  <si>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</si>
  <si>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</si>
  <si>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</si>
  <si>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</si>
  <si>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</si>
  <si>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</si>
  <si>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</si>
  <si>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</si>
  <si>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</si>
  <si>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</si>
  <si>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</si>
  <si>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</si>
  <si>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</si>
  <si>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</si>
  <si>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</si>
  <si>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</si>
  <si>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</si>
  <si>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</si>
  <si>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</si>
  <si>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</si>
  <si>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</si>
  <si>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</si>
  <si>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</si>
  <si>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</si>
  <si>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</si>
  <si>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</si>
  <si>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</si>
  <si>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</si>
  <si>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</si>
  <si>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</si>
  <si>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</si>
  <si>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</si>
  <si>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</si>
  <si>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</si>
  <si>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</si>
  <si>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</si>
  <si>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</si>
  <si>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</si>
  <si>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</si>
  <si>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</si>
  <si>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</si>
  <si>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</si>
  <si>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</si>
  <si>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</si>
  <si>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</si>
  <si>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</si>
  <si>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</si>
  <si>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</si>
  <si>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</si>
  <si>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</si>
  <si>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</si>
  <si>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</si>
  <si>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</si>
  <si>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</si>
  <si>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</si>
  <si>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</si>
  <si>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</si>
  <si>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</si>
  <si>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</si>
  <si>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</si>
  <si>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</si>
  <si>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</si>
  <si>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</si>
  <si>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</si>
  <si>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</si>
  <si>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</si>
  <si>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</si>
  <si>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</si>
  <si>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</si>
  <si>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</si>
  <si>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</si>
  <si>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</si>
  <si>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</si>
  <si>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</si>
  <si>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</si>
  <si>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</si>
  <si>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</si>
  <si>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</si>
  <si>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</si>
  <si>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</si>
  <si>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</si>
  <si>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</si>
  <si>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</si>
  <si>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</si>
  <si>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</si>
  <si>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</si>
  <si>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</si>
  <si>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</si>
  <si>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</si>
  <si>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</si>
  <si>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</si>
  <si>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</si>
  <si>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</si>
  <si>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</si>
  <si>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</si>
  <si>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</si>
  <si>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</si>
  <si>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</si>
  <si>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</si>
  <si>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</si>
  <si>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</si>
  <si>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</si>
  <si>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</si>
  <si>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</si>
  <si>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</si>
  <si>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</si>
  <si>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</si>
  <si>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</si>
  <si>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</si>
  <si>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</si>
  <si>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</si>
  <si>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</si>
  <si>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</si>
  <si>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</si>
  <si>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</si>
  <si>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</si>
  <si>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</si>
  <si>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</si>
  <si>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</si>
  <si>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</si>
  <si>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</si>
  <si>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</si>
  <si>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</si>
  <si>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</si>
  <si>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</si>
  <si>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</si>
  <si>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</si>
  <si>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</si>
  <si>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</si>
  <si>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</si>
  <si>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</si>
  <si>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</si>
  <si>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</si>
  <si>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</si>
  <si>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</si>
  <si>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</si>
  <si>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</si>
  <si>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</si>
  <si>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</si>
  <si>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</si>
  <si>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</si>
  <si>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</si>
  <si>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</si>
  <si>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</si>
  <si>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</si>
  <si>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</si>
  <si>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</si>
  <si>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</si>
  <si>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</si>
  <si>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</si>
  <si>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</si>
  <si>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</si>
  <si>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</si>
  <si>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</si>
  <si>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</si>
  <si>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</si>
  <si>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</si>
  <si>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</si>
  <si>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</si>
  <si>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</si>
  <si>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</si>
  <si>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</si>
  <si>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</si>
  <si>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</si>
  <si>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</si>
  <si>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</si>
  <si>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</si>
  <si>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</si>
  <si>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</si>
  <si>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</si>
  <si>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</si>
  <si>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</si>
  <si>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</si>
  <si>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</si>
  <si>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</si>
  <si>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</si>
  <si>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</si>
  <si>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</si>
  <si>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</si>
  <si>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</si>
  <si>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</si>
  <si>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</si>
  <si>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</si>
  <si>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</si>
  <si>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</si>
  <si>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</si>
  <si>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</si>
  <si>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</si>
  <si>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</si>
  <si>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</si>
  <si>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</si>
  <si>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</si>
  <si>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</si>
  <si>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</si>
  <si>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</si>
  <si>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</si>
  <si>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</si>
  <si>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</si>
  <si>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</si>
  <si>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</si>
  <si>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</si>
  <si>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</si>
  <si>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</si>
  <si>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</si>
  <si>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</si>
  <si>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</si>
  <si>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</si>
  <si>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</si>
  <si>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</si>
  <si>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</si>
  <si>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</si>
  <si>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</si>
  <si>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</si>
  <si>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</si>
  <si>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</si>
  <si>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</si>
  <si>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</si>
  <si>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</si>
  <si>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</si>
  <si>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</si>
  <si>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</si>
  <si>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</si>
  <si>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</si>
  <si>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</si>
  <si>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</si>
  <si>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</si>
  <si>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</si>
  <si>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</si>
  <si>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</si>
  <si>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</si>
  <si>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</si>
  <si>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</si>
  <si>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</si>
  <si>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</si>
  <si>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</si>
  <si>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</si>
  <si>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</si>
  <si>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</si>
  <si>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</si>
  <si>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</si>
  <si>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</si>
  <si>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</si>
  <si>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</si>
  <si>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</si>
  <si>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</si>
  <si>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</si>
  <si>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</si>
  <si>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</si>
  <si>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</si>
  <si>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</si>
  <si>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</si>
  <si>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</si>
  <si>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</si>
  <si>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</si>
  <si>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</si>
  <si>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</si>
  <si>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</si>
  <si>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</si>
  <si>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</si>
  <si>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</si>
  <si>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</si>
  <si>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</si>
  <si>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</si>
  <si>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</si>
  <si>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</si>
  <si>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</si>
  <si>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</si>
  <si>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</si>
  <si>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</si>
  <si>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</si>
  <si>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</si>
  <si>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</si>
  <si>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</si>
  <si>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</si>
  <si>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</si>
  <si>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</si>
  <si>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</si>
  <si>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</si>
  <si>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</si>
  <si>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</si>
  <si>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</si>
  <si>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</si>
  <si>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</si>
  <si>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</si>
  <si>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</si>
  <si>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</si>
  <si>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</si>
  <si>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</si>
  <si>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</si>
  <si>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</si>
  <si>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</si>
  <si>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</si>
  <si>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</si>
  <si>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</si>
  <si>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</si>
  <si>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</si>
  <si>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</si>
  <si>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</si>
  <si>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</si>
  <si>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</si>
  <si>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</si>
  <si>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</si>
  <si>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</si>
  <si>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</si>
  <si>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</si>
  <si>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</si>
  <si>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</si>
  <si>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</si>
  <si>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</si>
  <si>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</si>
  <si>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</si>
  <si>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</si>
  <si>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</si>
  <si>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</si>
  <si>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</si>
  <si>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</si>
  <si>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</si>
  <si>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</si>
  <si>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</si>
  <si>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</si>
  <si>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</si>
  <si>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</si>
  <si>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</si>
  <si>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</si>
  <si>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</si>
  <si>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</si>
  <si>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</si>
  <si>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</si>
  <si>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</si>
  <si>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</si>
  <si>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</si>
  <si>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</si>
  <si>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</si>
  <si>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</si>
  <si>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</si>
  <si>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</si>
  <si>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</si>
  <si>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</si>
  <si>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</si>
  <si>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</si>
  <si>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</si>
  <si>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</si>
  <si>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</si>
  <si>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</si>
  <si>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</si>
  <si>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</si>
  <si>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</si>
  <si>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</si>
  <si>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</si>
  <si>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</si>
  <si>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</si>
  <si>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</si>
  <si>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</si>
  <si>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</si>
  <si>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</si>
  <si>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</si>
  <si>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</si>
  <si>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</si>
  <si>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</si>
  <si>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</si>
  <si>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</si>
  <si>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</si>
  <si>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</si>
  <si>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</si>
  <si>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</si>
  <si>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</si>
  <si>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</si>
  <si>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</si>
  <si>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</si>
  <si>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</si>
  <si>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</si>
  <si>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</si>
  <si>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</si>
  <si>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</si>
  <si>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</si>
  <si>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</si>
  <si>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</si>
  <si>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</si>
  <si>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</si>
  <si>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</si>
  <si>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</si>
  <si>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</si>
  <si>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</si>
  <si>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</si>
  <si>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</si>
  <si>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</si>
  <si>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</si>
  <si>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</si>
  <si>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</si>
  <si>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</si>
  <si>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</si>
  <si>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</si>
  <si>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</si>
  <si>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</si>
  <si>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</si>
  <si>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</si>
  <si>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</si>
  <si>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</si>
  <si>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</si>
  <si>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</si>
  <si>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</si>
  <si>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</si>
  <si>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</si>
  <si>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</si>
  <si>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</si>
  <si>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</si>
  <si>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</si>
  <si>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</si>
  <si>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</si>
  <si>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</si>
  <si>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</si>
  <si>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</si>
  <si>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</si>
  <si>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</si>
  <si>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</si>
  <si>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</si>
  <si>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</si>
  <si>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</si>
  <si>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</si>
  <si>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</si>
  <si>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</si>
  <si>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</si>
  <si>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</si>
  <si>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</si>
  <si>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</si>
  <si>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</si>
  <si>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</si>
  <si>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</si>
  <si>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</si>
  <si>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</si>
  <si>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</si>
  <si>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</si>
  <si>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</si>
  <si>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</si>
  <si>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</si>
  <si>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</si>
  <si>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</si>
  <si>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</si>
  <si>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</si>
  <si>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</si>
  <si>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</si>
  <si>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</si>
  <si>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</si>
  <si>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</si>
  <si>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</si>
  <si>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</si>
  <si>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</si>
  <si>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</si>
  <si>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</si>
  <si>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</si>
  <si>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</si>
  <si>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</si>
  <si>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</si>
  <si>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</si>
  <si>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</si>
  <si>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</si>
  <si>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</si>
  <si>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</si>
  <si>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</si>
  <si>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</si>
  <si>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</si>
  <si>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</si>
  <si>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</si>
  <si>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</si>
  <si>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</si>
  <si>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</si>
  <si>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</si>
  <si>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</si>
  <si>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</si>
  <si>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</si>
  <si>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</si>
  <si>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</si>
  <si>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</si>
  <si>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</si>
  <si>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</si>
  <si>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</si>
  <si>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</si>
  <si>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</si>
  <si>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</si>
  <si>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</si>
  <si>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</si>
  <si>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</si>
  <si>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</si>
  <si>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</si>
  <si>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</si>
  <si>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</si>
  <si>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</si>
  <si>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</si>
  <si>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</si>
  <si>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</si>
  <si>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</si>
  <si>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</si>
  <si>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</si>
  <si>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</si>
  <si>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</si>
  <si>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</si>
  <si>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</si>
  <si>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</si>
  <si>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</si>
  <si>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</si>
  <si>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</si>
  <si>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</si>
  <si>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</si>
  <si>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</si>
  <si>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</si>
  <si>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</si>
  <si>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</si>
  <si>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</si>
  <si>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</si>
  <si>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</si>
  <si>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</si>
  <si>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</si>
  <si>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</si>
  <si>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</si>
  <si>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</si>
  <si>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</si>
  <si>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</si>
  <si>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</si>
  <si>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</si>
  <si>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</si>
  <si>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</si>
  <si>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</si>
  <si>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</si>
  <si>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</si>
  <si>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</si>
  <si>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</si>
  <si>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</si>
  <si>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</si>
  <si>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</si>
  <si>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</si>
  <si>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</si>
  <si>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</si>
  <si>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</si>
  <si>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</si>
  <si>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</si>
  <si>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</si>
  <si>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</si>
  <si>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</si>
  <si>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</si>
  <si>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</si>
  <si>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</si>
  <si>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</si>
  <si>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</si>
  <si>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</si>
  <si>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</si>
  <si>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</si>
  <si>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</si>
  <si>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</si>
  <si>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</si>
  <si>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</si>
  <si>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</si>
  <si>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</si>
  <si>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</si>
  <si>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</si>
  <si>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</si>
  <si>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</si>
  <si>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</si>
  <si>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</si>
  <si>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</si>
  <si>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</si>
  <si>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</si>
  <si>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</si>
  <si>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</si>
  <si>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</si>
  <si>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</si>
  <si>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</si>
  <si>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</si>
  <si>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</si>
  <si>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</si>
  <si>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</si>
  <si>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</si>
  <si>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</si>
  <si>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</si>
  <si>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</si>
  <si>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</si>
  <si>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</si>
  <si>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</si>
  <si>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</si>
  <si>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</si>
  <si>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</si>
  <si>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</si>
  <si>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</si>
  <si>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</si>
  <si>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</si>
  <si>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</si>
  <si>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</si>
  <si>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</si>
  <si>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</si>
  <si>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</si>
  <si>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</si>
  <si>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</si>
  <si>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</si>
  <si>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</si>
  <si>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</si>
  <si>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</si>
  <si>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</si>
  <si>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</si>
  <si>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</si>
  <si>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</si>
  <si>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</si>
  <si>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</si>
  <si>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</si>
  <si>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</si>
  <si>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</si>
  <si>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</si>
  <si>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</si>
  <si>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</si>
  <si>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</si>
  <si>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</si>
  <si>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</si>
  <si>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</si>
  <si>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</si>
  <si>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</si>
  <si>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</si>
  <si>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</si>
  <si>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</si>
  <si>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</si>
  <si>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</si>
  <si>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</si>
  <si>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</si>
  <si>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</si>
  <si>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</si>
  <si>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</si>
  <si>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</si>
  <si>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</si>
  <si>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</si>
  <si>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</si>
  <si>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</si>
  <si>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</si>
  <si>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</si>
  <si>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</si>
  <si>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</si>
  <si>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</si>
  <si>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</si>
  <si>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</si>
  <si>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</si>
  <si>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</si>
  <si>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</si>
  <si>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</si>
  <si>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</si>
  <si>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</si>
  <si>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</si>
  <si>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</si>
  <si>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</si>
  <si>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</si>
  <si>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</si>
  <si>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</si>
  <si>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</si>
  <si>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</si>
  <si>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</si>
  <si>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</si>
  <si>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</si>
  <si>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</si>
  <si>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</si>
  <si>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</si>
  <si>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</si>
  <si>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</si>
  <si>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</si>
  <si>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</si>
  <si>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</si>
  <si>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</si>
  <si>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</si>
  <si>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</si>
  <si>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</si>
  <si>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</si>
  <si>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</si>
  <si>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</si>
  <si>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</si>
  <si>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</si>
  <si>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</si>
  <si>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</si>
  <si>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</si>
  <si>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</si>
  <si>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</si>
  <si>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</si>
  <si>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</si>
  <si>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</si>
  <si>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</si>
  <si>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</si>
  <si>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</si>
  <si>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</si>
  <si>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</si>
  <si>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</si>
  <si>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</si>
  <si>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</si>
  <si>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</si>
  <si>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</si>
  <si>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</si>
  <si>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</si>
  <si>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</si>
  <si>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</si>
  <si>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</si>
  <si>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</si>
  <si>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</si>
  <si>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</si>
  <si>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</si>
  <si>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</si>
  <si>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</si>
  <si>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</si>
  <si>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</si>
  <si>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</si>
  <si>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</si>
  <si>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</si>
  <si>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</si>
  <si>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</si>
  <si>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</si>
  <si>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</si>
  <si>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</si>
  <si>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</si>
  <si>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</si>
  <si>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</si>
  <si>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</si>
  <si>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</si>
  <si>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</si>
  <si>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</si>
  <si>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</si>
  <si>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</si>
  <si>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</si>
  <si>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</si>
  <si>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</si>
  <si>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</si>
  <si>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</si>
  <si>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</si>
  <si>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</si>
  <si>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</si>
  <si>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</si>
  <si>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</si>
  <si>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</si>
  <si>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</si>
  <si>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</si>
  <si>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</si>
  <si>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</si>
  <si>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</si>
  <si>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</si>
  <si>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</si>
  <si>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</si>
  <si>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</si>
  <si>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</si>
  <si>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</si>
  <si>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</si>
  <si>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</si>
  <si>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</si>
  <si>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</si>
  <si>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</si>
  <si>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</si>
  <si>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</si>
  <si>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</si>
  <si>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</si>
  <si>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</si>
  <si>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</si>
  <si>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</si>
  <si>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</si>
  <si>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</si>
  <si>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</si>
  <si>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</si>
  <si>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</si>
  <si>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</si>
  <si>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</si>
  <si>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</si>
  <si>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</si>
  <si>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</si>
  <si>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</si>
  <si>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</si>
  <si>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</si>
  <si>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</si>
  <si>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</si>
  <si>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</si>
  <si>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</si>
  <si>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</si>
  <si>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</si>
  <si>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</si>
  <si>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</si>
  <si>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</si>
  <si>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</si>
  <si>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</si>
  <si>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</si>
  <si>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</si>
  <si>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</si>
  <si>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</si>
  <si>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</si>
  <si>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</si>
  <si>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</si>
  <si>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</si>
  <si>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</si>
  <si>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</si>
  <si>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</si>
  <si>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</si>
  <si>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</si>
  <si>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</si>
  <si>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</si>
  <si>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</si>
  <si>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</si>
  <si>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</si>
  <si>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</si>
  <si>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</si>
  <si>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</si>
  <si>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</si>
  <si>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</si>
  <si>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</si>
  <si>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</si>
  <si>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</si>
  <si>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</si>
  <si>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</si>
  <si>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</si>
  <si>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</si>
  <si>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</si>
  <si>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</si>
  <si>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</si>
  <si>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</si>
  <si>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</si>
  <si>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</si>
  <si>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</si>
  <si>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</si>
  <si>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</si>
  <si>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</si>
  <si>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</si>
  <si>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</si>
  <si>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</si>
  <si>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</si>
  <si>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</si>
  <si>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</si>
  <si>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</si>
  <si>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</si>
  <si>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</si>
  <si>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</si>
  <si>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</si>
  <si>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</si>
  <si>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</si>
  <si>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</si>
  <si>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</si>
  <si>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</si>
  <si>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</si>
  <si>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</si>
  <si>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</si>
  <si>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</si>
  <si>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</si>
  <si>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</si>
  <si>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</si>
  <si>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</si>
  <si>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</si>
  <si>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</si>
  <si>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</si>
  <si>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</si>
  <si>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</si>
  <si>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</si>
  <si>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</si>
  <si>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</si>
  <si>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</si>
  <si>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</si>
  <si>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</si>
  <si>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</si>
  <si>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</si>
  <si>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</si>
  <si>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</si>
  <si>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</si>
  <si>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</si>
  <si>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</si>
  <si>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</si>
  <si>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</si>
  <si>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</si>
  <si>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</si>
  <si>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</si>
  <si>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</si>
  <si>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</si>
  <si>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</si>
  <si>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</si>
  <si>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</si>
  <si>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</si>
  <si>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</si>
  <si>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</si>
  <si>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</si>
  <si>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</si>
  <si>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</si>
  <si>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</si>
  <si>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</si>
  <si>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</si>
  <si>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</si>
  <si>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</si>
  <si>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</si>
  <si>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</si>
  <si>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</si>
  <si>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</si>
  <si>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</si>
  <si>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</si>
  <si>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</si>
  <si>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</si>
  <si>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</si>
  <si>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</si>
  <si>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</si>
  <si>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</si>
  <si>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</si>
  <si>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</si>
  <si>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</si>
  <si>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</si>
  <si>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</si>
  <si>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</si>
  <si>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</si>
  <si>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</si>
  <si>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</si>
  <si>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</si>
  <si>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</si>
  <si>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</si>
  <si>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</si>
  <si>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</si>
  <si>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</si>
  <si>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</si>
  <si>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</si>
  <si>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</si>
  <si>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</si>
  <si>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</si>
  <si>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</si>
  <si>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</si>
  <si>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</si>
  <si>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</si>
  <si>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</si>
  <si>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</si>
  <si>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</si>
  <si>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</si>
  <si>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</si>
  <si>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</si>
  <si>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</si>
  <si>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</si>
  <si>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</si>
  <si>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</si>
  <si>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</si>
  <si>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</si>
  <si>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</si>
  <si>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</si>
  <si>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</si>
  <si>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</si>
  <si>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</si>
  <si>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</si>
  <si>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</si>
  <si>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</si>
  <si>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</si>
  <si>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</si>
  <si>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</si>
  <si>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</si>
  <si>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</si>
  <si>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</si>
  <si>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</si>
  <si>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</si>
  <si>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</si>
  <si>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</si>
  <si>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</si>
  <si>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</si>
  <si>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</si>
  <si>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</si>
  <si>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</si>
  <si>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</si>
  <si>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</si>
  <si>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</si>
  <si>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</si>
  <si>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</si>
  <si>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</si>
  <si>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</si>
  <si>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</si>
  <si>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</si>
  <si>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</si>
  <si>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</si>
  <si>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</si>
  <si>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</si>
  <si>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</si>
  <si>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</si>
  <si>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</si>
  <si>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</si>
  <si>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</si>
  <si>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</si>
  <si>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</si>
  <si>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</si>
  <si>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</si>
  <si>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</si>
  <si>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</si>
  <si>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</si>
  <si>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</si>
  <si>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</si>
  <si>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</si>
  <si>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</si>
  <si>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</si>
  <si>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</si>
  <si>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</si>
  <si>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</si>
  <si>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</si>
  <si>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</si>
  <si>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</si>
  <si>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</si>
  <si>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</si>
  <si>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</si>
  <si>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</si>
  <si>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</si>
  <si>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</si>
  <si>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</si>
  <si>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</si>
  <si>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</si>
  <si>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</si>
  <si>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</si>
  <si>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</si>
  <si>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</si>
  <si>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</si>
  <si>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</si>
  <si>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</si>
  <si>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</si>
  <si>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</si>
  <si>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</si>
  <si>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</si>
  <si>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</si>
  <si>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</si>
  <si>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</si>
  <si>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</si>
  <si>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</si>
  <si>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</si>
  <si>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</si>
  <si>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</si>
  <si>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</si>
  <si>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</si>
  <si>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</si>
  <si>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</si>
  <si>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</si>
  <si>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</si>
  <si>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</si>
  <si>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</si>
  <si>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</si>
  <si>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</si>
  <si>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</si>
  <si>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</si>
  <si>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</si>
  <si>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</si>
  <si>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</si>
  <si>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</si>
  <si>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</si>
  <si>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</si>
  <si>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</si>
  <si>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</si>
  <si>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</si>
  <si>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</si>
  <si>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</si>
  <si>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</si>
  <si>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</si>
  <si>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</si>
  <si>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</si>
  <si>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</si>
  <si>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</si>
  <si>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</si>
  <si>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</si>
  <si>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</si>
  <si>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</si>
  <si>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</si>
  <si>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</si>
  <si>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</si>
  <si>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</si>
  <si>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</si>
  <si>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</si>
  <si>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</si>
  <si>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</si>
  <si>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</si>
  <si>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</si>
  <si>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</si>
  <si>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</si>
  <si>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</si>
  <si>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</si>
  <si>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</si>
  <si>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</si>
  <si>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</si>
  <si>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</si>
  <si>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</si>
  <si>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</si>
  <si>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</si>
  <si>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</si>
  <si>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</si>
  <si>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</si>
  <si>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</si>
  <si>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</si>
  <si>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</si>
  <si>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</si>
  <si>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</si>
  <si>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</si>
  <si>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</si>
  <si>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</si>
  <si>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</si>
  <si>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</si>
  <si>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</si>
  <si>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</si>
  <si>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</si>
  <si>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</si>
  <si>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</si>
  <si>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</si>
  <si>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</si>
  <si>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</si>
  <si>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</si>
  <si>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</si>
  <si>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</si>
  <si>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</si>
  <si>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</si>
  <si>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</si>
  <si>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</si>
  <si>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</si>
  <si>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</si>
  <si>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</si>
  <si>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</si>
  <si>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</si>
  <si>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</si>
  <si>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</si>
  <si>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</si>
  <si>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</si>
  <si>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</si>
  <si>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</si>
  <si>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</si>
  <si>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</si>
  <si>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</si>
  <si>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</si>
  <si>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</si>
  <si>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</si>
  <si>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</si>
  <si>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</si>
  <si>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</si>
  <si>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</si>
  <si>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</si>
  <si>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</si>
  <si>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</si>
  <si>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</si>
  <si>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</si>
  <si>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</si>
  <si>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</si>
  <si>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</si>
  <si>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</si>
  <si>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</si>
  <si>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</si>
  <si>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</si>
  <si>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</si>
  <si>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</si>
  <si>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</si>
  <si>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</si>
  <si>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</si>
  <si>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</si>
  <si>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</si>
  <si>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</si>
  <si>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</si>
  <si>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</si>
  <si>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</si>
  <si>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</si>
  <si>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</si>
  <si>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</si>
  <si>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</si>
  <si>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</si>
  <si>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</si>
  <si>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</si>
  <si>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</si>
  <si>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</si>
  <si>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</si>
  <si>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</si>
  <si>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</si>
  <si>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</si>
  <si>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</si>
  <si>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</si>
  <si>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</si>
  <si>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</si>
  <si>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</si>
  <si>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</si>
  <si>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</si>
  <si>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</si>
  <si>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</si>
  <si>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</si>
  <si>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</si>
  <si>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</si>
  <si>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</si>
  <si>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</si>
  <si>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</si>
  <si>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</si>
  <si>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</si>
  <si>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</si>
  <si>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</si>
  <si>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</si>
  <si>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</si>
  <si>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</si>
  <si>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</si>
  <si>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</si>
  <si>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</si>
  <si>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</si>
  <si>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</si>
  <si>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</si>
  <si>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</si>
  <si>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</si>
  <si>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</si>
  <si>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</si>
  <si>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</si>
  <si>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</si>
  <si>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</si>
  <si>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</si>
  <si>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</si>
  <si>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</si>
  <si>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</si>
  <si>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</si>
  <si>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</si>
  <si>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</si>
  <si>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</si>
  <si>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</si>
  <si>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</si>
  <si>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</si>
  <si>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</si>
  <si>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</si>
  <si>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</si>
  <si>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</si>
  <si>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</si>
  <si>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</si>
  <si>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</si>
  <si>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</si>
  <si>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</si>
  <si>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</si>
  <si>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</si>
  <si>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</si>
  <si>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</si>
  <si>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</si>
  <si>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</si>
  <si>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</si>
  <si>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</si>
  <si>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</si>
  <si>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</si>
  <si>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</si>
  <si>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</si>
  <si>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</si>
  <si>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</si>
  <si>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</si>
  <si>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</si>
  <si>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</si>
  <si>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</si>
  <si>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</si>
  <si>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</si>
  <si>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</si>
  <si>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</si>
  <si>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</si>
  <si>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</si>
  <si>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</si>
  <si>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</si>
  <si>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</si>
  <si>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</si>
  <si>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</si>
  <si>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</si>
  <si>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</si>
  <si>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</si>
  <si>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</si>
  <si>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</si>
  <si>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</si>
  <si>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</si>
  <si>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</si>
  <si>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</si>
  <si>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</si>
  <si>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</si>
  <si>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</si>
  <si>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</si>
  <si>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</si>
  <si>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</si>
  <si>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</si>
  <si>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</si>
  <si>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</si>
  <si>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</si>
  <si>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</si>
  <si>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</si>
  <si>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</si>
  <si>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</si>
  <si>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</si>
  <si>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</si>
  <si>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</si>
  <si>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</si>
  <si>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</si>
  <si>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</si>
  <si>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</si>
  <si>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</si>
  <si>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</si>
  <si>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</si>
  <si>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</si>
  <si>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</si>
  <si>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</si>
  <si>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</si>
  <si>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</si>
  <si>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</si>
  <si>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</si>
  <si>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</si>
  <si>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</si>
  <si>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</si>
  <si>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</si>
  <si>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</si>
  <si>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</si>
  <si>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</si>
  <si>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</si>
  <si>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</si>
  <si>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</si>
  <si>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</si>
  <si>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</si>
  <si>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</si>
  <si>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</si>
  <si>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</si>
  <si>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</si>
  <si>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</si>
  <si>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</si>
  <si>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</si>
  <si>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</si>
  <si>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</si>
  <si>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</si>
  <si>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</si>
  <si>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</si>
  <si>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</si>
  <si>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</si>
  <si>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</si>
  <si>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</si>
  <si>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</si>
  <si>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</si>
  <si>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</si>
  <si>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</si>
  <si>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</si>
  <si>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</si>
  <si>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</si>
  <si>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</si>
  <si>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</si>
  <si>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</si>
  <si>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</si>
  <si>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</si>
  <si>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</si>
  <si>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</si>
  <si>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</si>
  <si>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</si>
  <si>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</si>
  <si>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</si>
  <si>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</si>
  <si>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</si>
  <si>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</si>
  <si>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</si>
  <si>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</si>
  <si>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</si>
  <si>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</si>
  <si>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</si>
  <si>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</si>
  <si>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</si>
  <si>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</si>
  <si>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</si>
  <si>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</si>
  <si>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</si>
  <si>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</si>
  <si>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</si>
  <si>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</si>
  <si>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</si>
  <si>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</si>
  <si>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</si>
  <si>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</si>
  <si>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</si>
  <si>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</si>
  <si>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</si>
  <si>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</si>
  <si>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</si>
  <si>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</si>
  <si>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</si>
  <si>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</si>
  <si>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</si>
  <si>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</si>
  <si>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</si>
  <si>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</si>
  <si>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</si>
  <si>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</si>
  <si>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</si>
  <si>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</si>
  <si>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</si>
  <si>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</si>
  <si>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</si>
  <si>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</si>
  <si>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</si>
  <si>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</si>
  <si>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</si>
  <si>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</si>
  <si>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</si>
  <si>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</si>
  <si>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</si>
  <si>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</si>
  <si>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</si>
  <si>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</si>
  <si>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</si>
  <si>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</si>
  <si>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</si>
  <si>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</si>
  <si>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</si>
  <si>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</si>
  <si>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</si>
  <si>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</si>
  <si>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</si>
  <si>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</si>
  <si>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</si>
  <si>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</si>
  <si>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</si>
  <si>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</si>
  <si>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</si>
  <si>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</si>
  <si>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</si>
  <si>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</si>
  <si>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</si>
  <si>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</si>
  <si>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</si>
  <si>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</si>
  <si>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</si>
  <si>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</si>
  <si>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</si>
  <si>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</si>
  <si>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</si>
  <si>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</si>
  <si>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</si>
  <si>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</si>
  <si>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</si>
  <si>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</si>
  <si>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</si>
  <si>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</si>
  <si>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</si>
  <si>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</si>
  <si>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</si>
  <si>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</si>
  <si>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</si>
  <si>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</si>
  <si>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</si>
  <si>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</si>
  <si>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</si>
  <si>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</si>
  <si>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</si>
  <si>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</si>
  <si>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</si>
  <si>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</si>
  <si>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</si>
  <si>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</si>
  <si>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</si>
  <si>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</si>
  <si>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</si>
  <si>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</si>
  <si>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</si>
  <si>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</si>
  <si>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</si>
  <si>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</si>
  <si>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</si>
  <si>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</si>
  <si>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</si>
  <si>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</si>
  <si>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</si>
  <si>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</si>
  <si>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</si>
  <si>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</si>
  <si>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</si>
  <si>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</si>
  <si>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</si>
  <si>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</si>
  <si>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</si>
  <si>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</si>
  <si>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</si>
  <si>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</si>
  <si>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</si>
  <si>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</si>
  <si>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</si>
  <si>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</si>
  <si>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</si>
  <si>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</si>
  <si>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</si>
  <si>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</si>
  <si>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</si>
  <si>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</si>
  <si>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</si>
  <si>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</si>
  <si>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</si>
  <si>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</si>
  <si>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</si>
  <si>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</si>
  <si>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</si>
  <si>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</si>
  <si>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</si>
  <si>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</si>
  <si>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</si>
  <si>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</si>
  <si>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</si>
  <si>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</si>
  <si>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</si>
  <si>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</si>
  <si>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</si>
  <si>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</si>
  <si>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</si>
  <si>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</si>
  <si>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</si>
  <si>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</si>
  <si>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</si>
  <si>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</si>
  <si>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</si>
  <si>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</si>
  <si>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</si>
  <si>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</si>
  <si>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</si>
  <si>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</si>
  <si>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</si>
  <si>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</si>
  <si>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</si>
  <si>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</si>
  <si>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</si>
  <si>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</si>
  <si>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</si>
  <si>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</si>
  <si>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</si>
  <si>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</si>
  <si>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</si>
  <si>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</si>
  <si>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</si>
  <si>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</si>
  <si>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</si>
  <si>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</si>
  <si>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</si>
  <si>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</si>
  <si>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</si>
  <si>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</si>
  <si>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</si>
  <si>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</si>
  <si>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</si>
  <si>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</si>
  <si>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</si>
  <si>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</si>
  <si>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</si>
  <si>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</si>
  <si>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</si>
  <si>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</si>
  <si>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</si>
  <si>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</si>
  <si>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</si>
  <si>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</si>
  <si>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</si>
  <si>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</si>
  <si>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</si>
  <si>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</si>
  <si>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</si>
  <si>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</si>
  <si>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</si>
  <si>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</si>
  <si>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</si>
  <si>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</si>
  <si>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</si>
  <si>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</si>
  <si>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</si>
  <si>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</si>
  <si>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</si>
  <si>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</si>
  <si>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</si>
  <si>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</si>
  <si>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</si>
  <si>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</si>
  <si>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</si>
  <si>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</si>
  <si>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</si>
  <si>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</si>
  <si>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</si>
  <si>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</si>
  <si>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</si>
  <si>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</si>
  <si>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</si>
  <si>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</si>
  <si>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</si>
  <si>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</si>
  <si>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</si>
  <si>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</si>
  <si>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</si>
  <si>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</si>
  <si>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</si>
  <si>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</si>
  <si>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</si>
  <si>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</si>
  <si>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</si>
  <si>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</si>
  <si>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</si>
  <si>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</si>
  <si>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</si>
  <si>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</si>
  <si>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</si>
  <si>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</si>
  <si>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</si>
  <si>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</si>
  <si>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</si>
  <si>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</si>
  <si>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</si>
  <si>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</si>
  <si>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</si>
  <si>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</si>
  <si>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</si>
  <si>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</si>
  <si>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</si>
  <si>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</si>
  <si>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</si>
  <si>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</si>
  <si>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</si>
  <si>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</si>
  <si>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</si>
  <si>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</si>
  <si>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</si>
  <si>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</si>
  <si>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</si>
  <si>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</si>
  <si>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</si>
  <si>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</si>
  <si>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</si>
  <si>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</si>
  <si>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</si>
  <si>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</si>
  <si>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</si>
  <si>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</si>
  <si>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</si>
  <si>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</si>
  <si>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</si>
  <si>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</si>
  <si>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</si>
  <si>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</si>
  <si>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</si>
  <si>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</si>
  <si>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</si>
  <si>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</si>
  <si>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</si>
  <si>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</si>
  <si>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</si>
  <si>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</si>
  <si>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</si>
  <si>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</si>
  <si>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</si>
  <si>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</si>
  <si>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</si>
  <si>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</si>
  <si>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</si>
  <si>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</si>
  <si>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</si>
  <si>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</si>
  <si>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</si>
  <si>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</si>
  <si>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</si>
  <si>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</si>
  <si>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</si>
  <si>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</si>
  <si>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</si>
  <si>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</si>
  <si>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</si>
  <si>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</si>
  <si>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</si>
  <si>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</si>
  <si>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</si>
  <si>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</si>
  <si>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</si>
  <si>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</si>
  <si>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</si>
  <si>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</si>
  <si>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</si>
  <si>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</si>
  <si>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</si>
  <si>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</si>
  <si>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</si>
  <si>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</si>
  <si>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</si>
  <si>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</si>
  <si>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</si>
  <si>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</si>
  <si>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</si>
  <si>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</si>
  <si>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</si>
  <si>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</si>
  <si>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</si>
  <si>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</si>
  <si>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</si>
  <si>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</si>
  <si>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</si>
  <si>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</si>
  <si>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</si>
  <si>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</si>
  <si>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</si>
  <si>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</si>
  <si>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</si>
  <si>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</si>
  <si>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</si>
  <si>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</si>
  <si>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</si>
  <si>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</si>
  <si>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</si>
  <si>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</si>
  <si>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</si>
  <si>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</si>
  <si>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</si>
  <si>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</si>
  <si>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</si>
  <si>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</si>
  <si>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</si>
  <si>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</si>
  <si>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</si>
  <si>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</si>
  <si>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</si>
  <si>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</si>
  <si>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</si>
  <si>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</si>
  <si>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</si>
  <si>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</si>
  <si>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</si>
  <si>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</si>
  <si>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</si>
  <si>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</si>
  <si>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</si>
  <si>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</si>
  <si>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</si>
  <si>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</si>
  <si>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</si>
  <si>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</si>
  <si>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</si>
  <si>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</si>
  <si>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</si>
  <si>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</si>
  <si>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</si>
  <si>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</si>
  <si>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</si>
  <si>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</si>
  <si>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</si>
  <si>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</si>
  <si>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</si>
  <si>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</si>
  <si>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</si>
  <si>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</si>
  <si>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</si>
  <si>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</si>
  <si>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</si>
  <si>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</si>
  <si>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</si>
  <si>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</si>
  <si>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</si>
  <si>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</si>
  <si>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</si>
  <si>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</si>
  <si>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</si>
  <si>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</si>
  <si>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</si>
  <si>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</si>
  <si>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</si>
  <si>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</si>
  <si>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</si>
  <si>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</si>
  <si>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</si>
  <si>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</si>
  <si>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</si>
  <si>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</si>
  <si>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</si>
  <si>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</si>
  <si>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</si>
  <si>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</si>
  <si>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</si>
  <si>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</si>
  <si>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</si>
  <si>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</si>
  <si>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</si>
  <si>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</si>
  <si>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</si>
  <si>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</si>
  <si>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</si>
  <si>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</si>
  <si>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</si>
  <si>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</si>
  <si>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</si>
  <si>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</si>
  <si>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</si>
  <si>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</si>
  <si>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</si>
  <si>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</si>
  <si>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</si>
  <si>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</si>
  <si>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</si>
  <si>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</si>
  <si>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</si>
  <si>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</si>
  <si>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</si>
  <si>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</si>
  <si>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</si>
  <si>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</si>
  <si>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</si>
  <si>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</si>
  <si>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</si>
  <si>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</si>
  <si>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</si>
  <si>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</si>
  <si>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</si>
  <si>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</si>
  <si>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</si>
  <si>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</si>
  <si>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</si>
  <si>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</si>
  <si>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</si>
  <si>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</si>
  <si>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</si>
  <si>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</si>
  <si>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</si>
  <si>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</si>
  <si>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</si>
  <si>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</si>
  <si>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</si>
  <si>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</si>
  <si>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</si>
  <si>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</si>
  <si>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</si>
  <si>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</si>
  <si>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</si>
  <si>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</si>
  <si>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</si>
  <si>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</si>
  <si>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</si>
  <si>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</si>
  <si>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</si>
  <si>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</si>
  <si>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</si>
  <si>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</si>
  <si>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</si>
  <si>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</si>
  <si>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</si>
  <si>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</si>
  <si>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</si>
  <si>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</si>
  <si>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</si>
  <si>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</si>
  <si>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</si>
  <si>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</si>
  <si>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</si>
  <si>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</si>
  <si>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</si>
  <si>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</si>
  <si>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</si>
  <si>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</si>
  <si>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</si>
  <si>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</si>
  <si>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</si>
  <si>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</si>
  <si>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</si>
  <si>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</si>
  <si>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</si>
  <si>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</si>
  <si>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</si>
  <si>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</si>
  <si>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</si>
  <si>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</si>
  <si>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</si>
  <si>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</si>
  <si>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</si>
  <si>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</si>
  <si>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</si>
  <si>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</si>
  <si>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</si>
  <si>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</si>
  <si>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</si>
  <si>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</si>
  <si>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</si>
  <si>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</si>
  <si>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</si>
  <si>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</si>
  <si>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</si>
  <si>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</si>
  <si>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</si>
  <si>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</si>
  <si>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</si>
  <si>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</si>
  <si>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</si>
  <si>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</si>
  <si>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</si>
  <si>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</si>
  <si>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</si>
  <si>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</si>
  <si>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</si>
  <si>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</si>
  <si>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</si>
  <si>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</si>
  <si>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</si>
  <si>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</si>
  <si>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</si>
  <si>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</si>
  <si>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</si>
  <si>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</si>
  <si>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</si>
  <si>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</si>
  <si>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</si>
  <si>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</si>
  <si>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</si>
  <si>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</si>
  <si>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</si>
  <si>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</si>
  <si>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</si>
  <si>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</si>
  <si>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</si>
  <si>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</si>
  <si>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</si>
  <si>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</si>
  <si>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</si>
  <si>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</si>
  <si>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</si>
  <si>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</si>
  <si>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</si>
  <si>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</si>
  <si>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</si>
  <si>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</si>
  <si>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</si>
  <si>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</si>
  <si>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</si>
  <si>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</si>
  <si>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</si>
  <si>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</si>
  <si>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</si>
  <si>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</si>
  <si>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</si>
  <si>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</si>
  <si>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</si>
  <si>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</si>
  <si>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</si>
  <si>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</si>
  <si>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</si>
  <si>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</si>
  <si>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</si>
  <si>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</si>
  <si>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</si>
  <si>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</si>
  <si>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</si>
  <si>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</si>
  <si>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</si>
  <si>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</si>
  <si>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</si>
  <si>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</si>
  <si>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</si>
  <si>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</si>
  <si>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</si>
  <si>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</si>
  <si>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</si>
  <si>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</si>
  <si>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</si>
  <si>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</si>
  <si>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</si>
  <si>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</si>
  <si>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</si>
  <si>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</si>
  <si>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</si>
  <si>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</si>
  <si>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</si>
  <si>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</si>
  <si>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</si>
  <si>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</si>
  <si>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</si>
  <si>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</si>
  <si>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</si>
  <si>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</si>
  <si>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</si>
  <si>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</si>
  <si>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</si>
  <si>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</si>
  <si>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</si>
  <si>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</si>
  <si>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</si>
  <si>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</si>
  <si>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</si>
  <si>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</si>
  <si>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</si>
  <si>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</si>
  <si>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</si>
  <si>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</si>
  <si>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</si>
  <si>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</si>
  <si>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</si>
  <si>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</si>
  <si>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</si>
  <si>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</si>
  <si>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</si>
  <si>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</si>
  <si>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</si>
  <si>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</si>
  <si>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</si>
  <si>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</si>
  <si>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</si>
  <si>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</si>
  <si>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</si>
  <si>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</si>
  <si>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</si>
  <si>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</si>
  <si>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</si>
  <si>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</si>
  <si>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</si>
  <si>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</si>
  <si>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</si>
  <si>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</si>
  <si>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</si>
  <si>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</si>
  <si>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</si>
  <si>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</si>
  <si>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</si>
  <si>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</si>
  <si>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</si>
  <si>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</si>
  <si>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</si>
  <si>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</si>
  <si>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</si>
  <si>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</si>
  <si>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</si>
  <si>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</si>
  <si>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</si>
  <si>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</si>
  <si>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</si>
  <si>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</si>
  <si>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</si>
  <si>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</si>
  <si>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</si>
  <si>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</si>
  <si>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</si>
  <si>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</si>
  <si>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</si>
  <si>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</si>
  <si>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</si>
  <si>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</si>
  <si>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</si>
  <si>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</si>
  <si>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</si>
  <si>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</si>
  <si>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</si>
  <si>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</si>
  <si>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</si>
  <si>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</si>
  <si>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</si>
  <si>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</si>
  <si>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</si>
  <si>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</si>
  <si>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</si>
  <si>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</si>
  <si>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</si>
  <si>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</si>
  <si>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</si>
  <si>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</si>
  <si>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</si>
  <si>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</si>
  <si>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</si>
  <si>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</si>
  <si>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</si>
  <si>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</si>
  <si>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</si>
  <si>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</si>
  <si>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</si>
  <si>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</si>
  <si>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</si>
  <si>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</si>
  <si>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</si>
  <si>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</si>
  <si>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</si>
  <si>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</si>
  <si>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</si>
  <si>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</si>
  <si>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</si>
  <si>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</si>
  <si>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</si>
  <si>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</si>
  <si>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</si>
  <si>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</si>
  <si>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</si>
  <si>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</si>
  <si>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</si>
  <si>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</si>
  <si>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</si>
  <si>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</si>
  <si>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</si>
  <si>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</si>
  <si>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</si>
  <si>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</si>
  <si>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</si>
  <si>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</si>
  <si>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</si>
  <si>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</si>
  <si>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</si>
  <si>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</si>
  <si>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</si>
  <si>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</si>
  <si>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</si>
  <si>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</si>
  <si>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</si>
  <si>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</si>
  <si>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</si>
  <si>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</si>
  <si>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</si>
  <si>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</si>
  <si>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</si>
  <si>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</si>
  <si>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</si>
  <si>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</si>
  <si>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</si>
  <si>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</si>
  <si>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</si>
  <si>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</si>
  <si>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</si>
  <si>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</si>
  <si>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</si>
  <si>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</si>
  <si>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</si>
  <si>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</si>
  <si>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</si>
  <si>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</si>
  <si>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</si>
  <si>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</si>
  <si>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</si>
  <si>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</si>
  <si>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</si>
  <si>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</si>
  <si>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</si>
  <si>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</si>
  <si>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</si>
  <si>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</si>
  <si>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</si>
  <si>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</si>
  <si>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</si>
  <si>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</si>
  <si>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</si>
  <si>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</si>
  <si>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</si>
  <si>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</si>
  <si>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</si>
  <si>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</si>
  <si>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</si>
  <si>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</si>
  <si>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</si>
  <si>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</si>
  <si>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</si>
  <si>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</si>
  <si>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</si>
  <si>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</si>
  <si>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</si>
  <si>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</si>
  <si>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</si>
  <si>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</si>
  <si>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</si>
  <si>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</si>
  <si>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</si>
  <si>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</si>
  <si>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</si>
  <si>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</si>
  <si>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</si>
  <si>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</si>
  <si>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</si>
  <si>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</si>
  <si>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</si>
  <si>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</si>
  <si>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</si>
  <si>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</si>
  <si>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</si>
  <si>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</si>
  <si>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</si>
  <si>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</si>
  <si>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</si>
  <si>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</si>
  <si>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</si>
  <si>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</si>
  <si>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</si>
  <si>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</si>
  <si>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</si>
  <si>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</si>
  <si>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</si>
  <si>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</si>
  <si>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</si>
  <si>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</si>
  <si>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</si>
  <si>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</si>
  <si>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</si>
  <si>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</si>
  <si>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</si>
  <si>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</si>
  <si>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</si>
  <si>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</si>
  <si>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</si>
  <si>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</si>
  <si>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</si>
  <si>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</si>
  <si>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</si>
  <si>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</si>
  <si>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</si>
  <si>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</si>
  <si>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</si>
  <si>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</si>
  <si>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</si>
  <si>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</si>
  <si>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</si>
  <si>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</si>
  <si>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</si>
  <si>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</si>
  <si>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</si>
  <si>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</si>
  <si>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</si>
  <si>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</si>
  <si>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</si>
  <si>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</si>
  <si>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</si>
  <si>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</si>
  <si>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</si>
  <si>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</si>
  <si>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</si>
  <si>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</si>
  <si>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</si>
  <si>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</si>
  <si>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</si>
  <si>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</si>
  <si>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</si>
  <si>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</si>
  <si>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</si>
  <si>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</si>
  <si>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</si>
  <si>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</si>
  <si>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</si>
  <si>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</si>
  <si>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</si>
  <si>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</si>
  <si>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</si>
  <si>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</si>
  <si>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</si>
  <si>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</si>
  <si>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</si>
  <si>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</si>
  <si>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</si>
  <si>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</si>
  <si>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</si>
  <si>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</si>
  <si>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</si>
  <si>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</si>
  <si>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</si>
  <si>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</si>
  <si>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</si>
  <si>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</si>
  <si>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</si>
  <si>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</si>
  <si>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</si>
  <si>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</si>
  <si>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</si>
  <si>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</si>
  <si>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</si>
  <si>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</si>
  <si>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</si>
  <si>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</si>
  <si>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</si>
  <si>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</si>
  <si>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</si>
  <si>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</si>
  <si>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</si>
  <si>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</si>
  <si>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</si>
  <si>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</si>
  <si>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</si>
  <si>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</si>
  <si>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</si>
  <si>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</si>
  <si>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</si>
  <si>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</si>
  <si>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</si>
  <si>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</si>
  <si>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</si>
  <si>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</si>
  <si>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</si>
  <si>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</si>
  <si>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</si>
  <si>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</si>
  <si>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</si>
  <si>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</si>
  <si>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</si>
  <si>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</si>
  <si>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</si>
  <si>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</si>
  <si>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</si>
  <si>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</si>
  <si>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</si>
  <si>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</si>
  <si>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</si>
  <si>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</si>
  <si>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</si>
  <si>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</si>
  <si>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</si>
  <si>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</si>
  <si>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</si>
  <si>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</si>
  <si>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</si>
  <si>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</si>
  <si>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</si>
  <si>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</si>
  <si>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</si>
  <si>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</si>
  <si>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</si>
  <si>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</si>
  <si>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</si>
  <si>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</si>
  <si>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</si>
  <si>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</si>
  <si>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</si>
  <si>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</si>
  <si>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</si>
  <si>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</si>
  <si>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</si>
  <si>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</si>
  <si>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</si>
  <si>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</si>
  <si>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</si>
  <si>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</si>
  <si>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</si>
  <si>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</si>
  <si>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</si>
  <si>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</si>
  <si>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</si>
  <si>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</si>
  <si>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</si>
  <si>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</si>
  <si>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</si>
  <si>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</si>
  <si>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</si>
  <si>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</si>
  <si>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</si>
  <si>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</si>
  <si>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</si>
  <si>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</si>
  <si>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</si>
  <si>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</si>
  <si>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</si>
  <si>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</si>
  <si>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</si>
  <si>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</si>
  <si>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</si>
  <si>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</si>
  <si>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</si>
  <si>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</si>
  <si>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</si>
  <si>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</si>
  <si>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</si>
  <si>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</si>
  <si>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</si>
  <si>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</si>
  <si>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</si>
  <si>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</si>
  <si>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</si>
  <si>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</si>
  <si>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</si>
  <si>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</si>
  <si>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</si>
  <si>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</si>
  <si>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</si>
  <si>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</si>
  <si>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</si>
  <si>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</si>
  <si>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</si>
  <si>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</si>
  <si>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</si>
  <si>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</si>
  <si>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</si>
  <si>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</si>
  <si>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</si>
  <si>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</si>
  <si>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</si>
  <si>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</si>
  <si>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</si>
  <si>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</si>
  <si>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</si>
  <si>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</si>
  <si>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</si>
  <si>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</si>
  <si>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</si>
  <si>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</si>
  <si>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</si>
  <si>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</si>
  <si>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</si>
  <si>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</si>
  <si>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</si>
  <si>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</si>
  <si>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</si>
  <si>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</si>
  <si>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</si>
  <si>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</si>
  <si>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</si>
  <si>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</si>
  <si>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</si>
  <si>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</si>
  <si>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</si>
  <si>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</si>
  <si>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</si>
  <si>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</si>
  <si>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</si>
  <si>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</si>
  <si>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</si>
  <si>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</si>
  <si>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</si>
  <si>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</si>
  <si>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</si>
  <si>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</si>
  <si>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</si>
  <si>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</si>
  <si>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</si>
  <si>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</si>
  <si>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</si>
  <si>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</si>
  <si>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</si>
  <si>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</si>
  <si>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</si>
  <si>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</si>
  <si>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</si>
  <si>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</si>
  <si>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</si>
  <si>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</si>
  <si>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</si>
  <si>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</si>
  <si>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</si>
  <si>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</si>
  <si>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</si>
  <si>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</si>
  <si>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</si>
  <si>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</si>
  <si>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</si>
  <si>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</si>
  <si>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</si>
  <si>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</si>
  <si>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</si>
  <si>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</si>
  <si>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</si>
  <si>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</si>
  <si>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</si>
  <si>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</si>
  <si>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</si>
  <si>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</si>
  <si>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</si>
  <si>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</si>
  <si>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</si>
  <si>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</si>
  <si>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</si>
  <si>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</si>
  <si>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</si>
  <si>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</si>
  <si>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</si>
  <si>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</si>
  <si>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</si>
  <si>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</si>
  <si>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</si>
  <si>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</si>
  <si>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</si>
  <si>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</si>
  <si>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</si>
  <si>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</si>
  <si>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</si>
  <si>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</si>
  <si>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</si>
  <si>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</si>
  <si>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</si>
  <si>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</si>
  <si>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</si>
  <si>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</si>
  <si>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</si>
  <si>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</si>
  <si>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</si>
  <si>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</si>
  <si>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</si>
  <si>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</si>
  <si>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</si>
  <si>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</si>
  <si>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</si>
  <si>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</si>
  <si>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</si>
  <si>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</si>
  <si>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</si>
  <si>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</si>
  <si>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</si>
  <si>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</si>
  <si>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</si>
  <si>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</si>
  <si>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</si>
  <si>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</si>
  <si>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</si>
  <si>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</si>
  <si>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</si>
  <si>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</si>
  <si>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</si>
  <si>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</si>
  <si>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</si>
  <si>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</si>
  <si>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</si>
  <si>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</si>
  <si>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</si>
  <si>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</si>
  <si>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</si>
  <si>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</si>
  <si>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</si>
  <si>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</si>
  <si>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</si>
  <si>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</si>
  <si>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</si>
  <si>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</si>
  <si>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</si>
  <si>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</si>
  <si>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</si>
  <si>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</si>
  <si>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</si>
  <si>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</si>
  <si>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</si>
  <si>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</si>
  <si>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</si>
  <si>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</si>
  <si>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</si>
  <si>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</si>
  <si>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</si>
  <si>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</si>
  <si>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</si>
  <si>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</si>
  <si>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</si>
  <si>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</si>
  <si>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</si>
  <si>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</si>
  <si>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</si>
  <si>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</si>
  <si>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</si>
  <si>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</si>
  <si>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</si>
  <si>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</si>
  <si>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</si>
  <si>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</si>
  <si>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</si>
  <si>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</si>
  <si>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</si>
  <si>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</si>
  <si>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</si>
  <si>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</si>
  <si>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</si>
  <si>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</si>
  <si>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</si>
  <si>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</si>
  <si>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</si>
  <si>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</si>
  <si>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</si>
  <si>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</si>
  <si>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</si>
  <si>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</si>
  <si>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</si>
  <si>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</si>
  <si>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</si>
  <si>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</si>
  <si>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</si>
  <si>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</si>
  <si>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</si>
  <si>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</si>
  <si>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</si>
  <si>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</si>
  <si>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</si>
  <si>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</si>
  <si>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</si>
  <si>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</si>
  <si>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</si>
  <si>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</si>
  <si>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</si>
  <si>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</si>
  <si>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</si>
  <si>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</si>
  <si>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</si>
  <si>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</si>
  <si>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</si>
  <si>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</si>
  <si>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</si>
  <si>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</si>
  <si>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</si>
  <si>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</si>
  <si>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</si>
  <si>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</si>
  <si>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</si>
  <si>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</si>
  <si>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</si>
  <si>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</si>
  <si>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</si>
  <si>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</si>
  <si>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</si>
  <si>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</si>
  <si>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</si>
  <si>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</si>
  <si>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</si>
  <si>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</si>
  <si>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</si>
  <si>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</si>
  <si>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</si>
  <si>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</si>
  <si>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</si>
  <si>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</si>
  <si>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</si>
  <si>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</si>
  <si>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</si>
  <si>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</si>
  <si>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</si>
  <si>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</si>
  <si>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</si>
  <si>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</si>
  <si>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</si>
  <si>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</si>
  <si>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</si>
  <si>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</si>
  <si>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</si>
  <si>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</si>
  <si>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</si>
  <si>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</si>
  <si>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</si>
  <si>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</si>
  <si>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</si>
  <si>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</si>
  <si>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</si>
  <si>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</si>
  <si>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</si>
  <si>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</si>
  <si>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</si>
  <si>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</si>
  <si>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</si>
  <si>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</si>
  <si>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</si>
  <si>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</si>
  <si>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</si>
  <si>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</si>
  <si>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</si>
  <si>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</si>
  <si>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</si>
  <si>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</si>
  <si>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</si>
  <si>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</si>
  <si>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</si>
  <si>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</si>
  <si>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</si>
  <si>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</si>
  <si>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</si>
  <si>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</si>
  <si>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</si>
  <si>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</si>
  <si>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</si>
  <si>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</si>
  <si>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</si>
  <si>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</si>
  <si>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</si>
  <si>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</si>
  <si>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</si>
  <si>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</si>
  <si>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</si>
  <si>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</si>
  <si>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</si>
  <si>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</si>
  <si>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</si>
  <si>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</si>
  <si>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</si>
  <si>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</si>
  <si>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</si>
  <si>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</si>
  <si>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</si>
  <si>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</si>
  <si>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</si>
  <si>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</si>
  <si>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</si>
  <si>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</si>
  <si>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</si>
  <si>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</si>
  <si>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</si>
  <si>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</si>
  <si>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</si>
  <si>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</si>
  <si>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</si>
  <si>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</si>
  <si>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</si>
  <si>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</si>
  <si>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</si>
  <si>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</si>
  <si>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</si>
  <si>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</si>
  <si>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</si>
  <si>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</si>
  <si>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</si>
  <si>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</si>
  <si>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</si>
  <si>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</si>
  <si>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</si>
  <si>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</si>
  <si>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</si>
  <si>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</si>
  <si>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</si>
  <si>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</si>
  <si>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</si>
  <si>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</si>
  <si>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</si>
  <si>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</si>
  <si>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</si>
  <si>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</si>
  <si>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</si>
  <si>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</si>
  <si>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</si>
  <si>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</si>
  <si>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</si>
  <si>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</si>
  <si>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</si>
  <si>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</si>
  <si>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</si>
  <si>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</si>
  <si>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</si>
  <si>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</si>
  <si>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</si>
  <si>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</si>
  <si>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</si>
  <si>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</si>
  <si>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</si>
  <si>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</si>
  <si>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</si>
  <si>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</si>
  <si>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</si>
  <si>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</si>
  <si>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</si>
  <si>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</si>
  <si>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</si>
  <si>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</si>
  <si>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</si>
  <si>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</si>
  <si>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</si>
  <si>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</si>
  <si>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</si>
  <si>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</si>
  <si>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</si>
  <si>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</si>
  <si>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</si>
  <si>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</si>
  <si>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</si>
  <si>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</si>
  <si>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</si>
  <si>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</si>
  <si>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</si>
  <si>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</si>
  <si>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</si>
  <si>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</si>
  <si>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</si>
  <si>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</si>
  <si>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</si>
  <si>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</si>
  <si>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</si>
  <si>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</si>
  <si>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</si>
  <si>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</si>
  <si>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</si>
  <si>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</si>
  <si>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</si>
  <si>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</si>
  <si>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</si>
  <si>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</si>
  <si>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</si>
  <si>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</si>
  <si>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</si>
  <si>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</si>
  <si>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</si>
  <si>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</si>
  <si>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</si>
  <si>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</si>
  <si>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</si>
  <si>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</si>
  <si>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</si>
  <si>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</si>
  <si>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</si>
  <si>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</si>
  <si>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</si>
  <si>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</si>
  <si>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</si>
  <si>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</si>
  <si>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</si>
  <si>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</si>
  <si>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</si>
  <si>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</si>
  <si>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</si>
  <si>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</si>
  <si>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</si>
  <si>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</si>
  <si>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</si>
  <si>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</si>
  <si>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</si>
  <si>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</si>
  <si>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</si>
  <si>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</si>
  <si>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</si>
  <si>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</si>
  <si>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</si>
  <si>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</si>
  <si>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</si>
  <si>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</si>
  <si>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</si>
  <si>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</si>
  <si>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</si>
  <si>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</si>
  <si>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</si>
  <si>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</si>
  <si>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</si>
  <si>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</si>
  <si>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</si>
  <si>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</si>
  <si>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</si>
  <si>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</si>
  <si>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</si>
  <si>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</si>
  <si>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</si>
  <si>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</si>
  <si>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</si>
  <si>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</si>
  <si>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</si>
  <si>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</si>
  <si>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</si>
  <si>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</si>
  <si>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</si>
  <si>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</si>
  <si>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</si>
  <si>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</si>
  <si>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</si>
  <si>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</si>
  <si>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</si>
  <si>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</si>
  <si>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</si>
  <si>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</si>
  <si>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</si>
  <si>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</si>
  <si>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</si>
  <si>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</si>
  <si>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</si>
  <si>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</si>
  <si>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</si>
  <si>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</si>
  <si>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</si>
  <si>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</si>
  <si>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</si>
  <si>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</si>
  <si>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</si>
  <si>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</si>
  <si>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</si>
  <si>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</si>
  <si>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</si>
  <si>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</si>
  <si>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</si>
  <si>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</si>
  <si>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</si>
  <si>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</si>
  <si>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</si>
  <si>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</si>
  <si>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</si>
  <si>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</si>
  <si>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</si>
  <si>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</si>
  <si>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</si>
  <si>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</si>
  <si>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</si>
  <si>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</si>
  <si>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</si>
  <si>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</si>
  <si>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</si>
  <si>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</si>
  <si>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</si>
  <si>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</si>
  <si>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</si>
  <si>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</si>
  <si>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</si>
  <si>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</si>
  <si>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</si>
  <si>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</si>
  <si>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</si>
  <si>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</si>
  <si>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</si>
  <si>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</si>
  <si>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</si>
  <si>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</si>
  <si>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</si>
  <si>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</si>
  <si>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</si>
  <si>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</si>
  <si>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</si>
  <si>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</si>
  <si>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</si>
  <si>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</si>
  <si>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</si>
  <si>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</si>
  <si>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</si>
  <si>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</si>
  <si>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</si>
  <si>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</si>
  <si>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</si>
  <si>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</si>
  <si>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</si>
  <si>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</si>
  <si>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</si>
  <si>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</si>
  <si>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</si>
  <si>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</si>
  <si>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</si>
  <si>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</si>
  <si>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</si>
  <si>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</si>
  <si>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</si>
  <si>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</si>
  <si>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</si>
  <si>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</si>
  <si>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</si>
  <si>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</si>
  <si>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</si>
  <si>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</si>
  <si>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</si>
  <si>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</si>
  <si>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</si>
  <si>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</si>
  <si>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</si>
  <si>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</si>
  <si>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</si>
  <si>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</si>
  <si>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</si>
  <si>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</si>
  <si>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</si>
  <si>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</si>
  <si>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</si>
  <si>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</si>
  <si>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</si>
  <si>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</si>
  <si>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</si>
  <si>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</si>
  <si>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</si>
  <si>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</si>
  <si>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</si>
  <si>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</si>
  <si>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</si>
  <si>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</si>
  <si>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</si>
  <si>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</si>
  <si>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</si>
  <si>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</si>
  <si>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</si>
  <si>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</si>
  <si>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</si>
  <si>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</si>
  <si>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</si>
  <si>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</si>
  <si>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</si>
  <si>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</si>
  <si>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</si>
  <si>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</si>
  <si>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</si>
  <si>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</si>
  <si>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</si>
  <si>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</si>
  <si>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</si>
  <si>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</si>
  <si>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</si>
  <si>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</si>
  <si>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</si>
  <si>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</si>
  <si>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</si>
  <si>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</si>
  <si>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</si>
  <si>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</si>
  <si>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</si>
  <si>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</si>
  <si>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</si>
  <si>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</si>
  <si>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</si>
  <si>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</si>
  <si>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</si>
  <si>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</si>
  <si>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</si>
  <si>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</si>
  <si>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</si>
  <si>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</si>
  <si>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</si>
  <si>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</si>
  <si>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</si>
  <si>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</si>
  <si>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</si>
  <si>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</si>
  <si>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</si>
  <si>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</si>
  <si>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</si>
  <si>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</si>
  <si>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</si>
  <si>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</si>
  <si>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</si>
  <si>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</si>
  <si>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</si>
  <si>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</si>
  <si>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</si>
  <si>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</si>
  <si>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</si>
  <si>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</si>
  <si>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</si>
  <si>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</si>
  <si>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</si>
  <si>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</si>
  <si>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</si>
  <si>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</si>
  <si>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</si>
  <si>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</si>
  <si>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</si>
  <si>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</si>
  <si>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</si>
  <si>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</si>
  <si>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</si>
  <si>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</si>
  <si>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</si>
  <si>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</si>
  <si>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</si>
  <si>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</si>
  <si>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</si>
  <si>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</si>
  <si>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</si>
  <si>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</si>
  <si>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</si>
  <si>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</si>
  <si>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</si>
  <si>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</si>
  <si>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</si>
  <si>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</si>
  <si>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</si>
  <si>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</si>
  <si>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</si>
  <si>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</si>
  <si>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</si>
  <si>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</si>
  <si>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</si>
  <si>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</si>
  <si>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</si>
  <si>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</si>
  <si>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</si>
  <si>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</si>
  <si>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</si>
  <si>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</si>
  <si>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</si>
  <si>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</si>
  <si>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</si>
  <si>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</si>
  <si>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</si>
  <si>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</si>
  <si>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</si>
  <si>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</si>
  <si>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</si>
  <si>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</si>
  <si>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</si>
  <si>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</si>
  <si>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</si>
  <si>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</si>
  <si>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</si>
  <si>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</si>
  <si>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</si>
  <si>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</si>
  <si>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</si>
  <si>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</si>
  <si>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</si>
  <si>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</si>
  <si>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</si>
  <si>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</si>
  <si>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</si>
  <si>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</si>
  <si>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</si>
  <si>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</si>
  <si>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</si>
  <si>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</si>
  <si>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</si>
  <si>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</si>
  <si>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</si>
  <si>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</si>
  <si>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</si>
  <si>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</si>
  <si>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</si>
  <si>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</si>
  <si>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</si>
  <si>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</si>
  <si>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</si>
  <si>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</si>
  <si>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</si>
  <si>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</si>
  <si>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</si>
  <si>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</si>
  <si>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</si>
  <si>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</si>
  <si>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</si>
  <si>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</si>
  <si>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</si>
  <si>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</si>
  <si>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</si>
  <si>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</si>
  <si>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</si>
  <si>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</si>
  <si>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</si>
  <si>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</si>
  <si>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</si>
  <si>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</si>
  <si>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</si>
  <si>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</si>
  <si>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</si>
  <si>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</si>
  <si>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</si>
  <si>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</si>
  <si>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</si>
  <si>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</si>
  <si>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</si>
  <si>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</si>
  <si>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</si>
  <si>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</si>
  <si>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</si>
  <si>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</si>
  <si>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</si>
  <si>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</si>
  <si>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</si>
  <si>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</si>
  <si>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</si>
  <si>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</si>
  <si>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</si>
  <si>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</si>
  <si>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</si>
  <si>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</si>
  <si>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</si>
  <si>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</si>
  <si>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</si>
  <si>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</si>
  <si>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</si>
  <si>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</si>
  <si>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</si>
  <si>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</si>
  <si>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</si>
  <si>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</si>
  <si>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</si>
  <si>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</si>
  <si>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</si>
  <si>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</si>
  <si>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</si>
  <si>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</si>
  <si>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</si>
  <si>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</si>
  <si>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</si>
  <si>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</si>
  <si>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</si>
  <si>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</si>
  <si>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</si>
  <si>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</si>
  <si>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</si>
  <si>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</si>
  <si>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</si>
  <si>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</si>
  <si>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</si>
  <si>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</si>
  <si>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</si>
  <si>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</si>
  <si>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</si>
  <si>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</si>
  <si>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</si>
  <si>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</si>
  <si>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</si>
  <si>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</si>
  <si>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</si>
  <si>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</si>
  <si>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</si>
  <si>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</si>
  <si>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</si>
  <si>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</si>
  <si>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</si>
  <si>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</si>
  <si>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</si>
  <si>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</si>
  <si>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</si>
  <si>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</si>
  <si>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</si>
  <si>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</si>
  <si>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</si>
  <si>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</si>
  <si>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</si>
  <si>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</si>
  <si>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</si>
  <si>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</si>
  <si>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</si>
  <si>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</si>
  <si>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</si>
  <si>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</si>
  <si>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</si>
  <si>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</si>
  <si>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</si>
  <si>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</si>
  <si>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</si>
  <si>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</si>
  <si>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</si>
  <si>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</si>
  <si>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</si>
  <si>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</si>
  <si>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</si>
  <si>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</si>
  <si>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</si>
  <si>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</si>
  <si>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</si>
  <si>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</si>
  <si>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</si>
  <si>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</si>
  <si>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</si>
  <si>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</si>
  <si>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</si>
  <si>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</si>
  <si>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</si>
  <si>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</si>
  <si>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</si>
  <si>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</si>
  <si>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</si>
  <si>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</si>
  <si>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</si>
  <si>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</si>
  <si>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</si>
  <si>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</si>
  <si>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</si>
  <si>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</si>
  <si>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</si>
  <si>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</si>
  <si>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</si>
  <si>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</si>
  <si>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</si>
  <si>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</si>
  <si>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</si>
  <si>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</si>
  <si>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</si>
  <si>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</si>
  <si>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</si>
  <si>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</si>
  <si>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</si>
  <si>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</si>
  <si>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</si>
  <si>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</si>
  <si>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</si>
  <si>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</si>
  <si>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</si>
  <si>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</si>
  <si>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</si>
  <si>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</si>
  <si>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</si>
  <si>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</si>
  <si>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</si>
  <si>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</si>
  <si>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</si>
  <si>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</si>
  <si>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</si>
  <si>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</si>
  <si>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</si>
  <si>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</si>
  <si>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</si>
  <si>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</si>
  <si>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</si>
  <si>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</si>
  <si>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</si>
  <si>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</si>
  <si>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</si>
  <si>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</si>
  <si>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</si>
  <si>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</si>
  <si>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</si>
  <si>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</si>
  <si>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</si>
  <si>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</si>
  <si>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</si>
  <si>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</si>
  <si>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</si>
  <si>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</si>
  <si>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</si>
  <si>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</si>
  <si>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</si>
  <si>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</si>
  <si>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</si>
  <si>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</si>
  <si>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</si>
  <si>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</si>
  <si>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</si>
  <si>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</si>
  <si>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</si>
  <si>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</si>
  <si>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</si>
  <si>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</si>
  <si>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</si>
  <si>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</si>
  <si>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</si>
  <si>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</si>
  <si>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</si>
  <si>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</si>
  <si>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</si>
  <si>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</si>
  <si>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</si>
  <si>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</si>
  <si>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</si>
  <si>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</si>
  <si>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</si>
  <si>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</si>
  <si>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</si>
  <si>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</si>
  <si>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</si>
  <si>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</si>
  <si>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</si>
  <si>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</si>
  <si>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</si>
  <si>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</si>
  <si>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</si>
  <si>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</si>
  <si>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</si>
  <si>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</si>
  <si>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</si>
  <si>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</si>
  <si>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</si>
  <si>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</si>
  <si>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</si>
  <si>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</si>
  <si>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</si>
  <si>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</si>
  <si>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</si>
  <si>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</si>
  <si>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</si>
  <si>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</si>
  <si>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</si>
  <si>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</si>
  <si>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</si>
  <si>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</si>
  <si>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</si>
  <si>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</si>
  <si>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</si>
  <si>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</si>
  <si>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</si>
  <si>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</si>
  <si>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</si>
  <si>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</si>
  <si>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</si>
  <si>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</si>
  <si>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</si>
  <si>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</si>
  <si>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</si>
  <si>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</si>
  <si>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</si>
  <si>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</si>
  <si>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</si>
  <si>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</si>
  <si>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</si>
  <si>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</si>
  <si>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</si>
  <si>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</si>
  <si>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</si>
  <si>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</si>
  <si>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</si>
  <si>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</si>
  <si>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</si>
  <si>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</si>
  <si>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</si>
  <si>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</si>
  <si>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</si>
  <si>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</si>
  <si>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</si>
  <si>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</si>
  <si>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</si>
  <si>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</si>
  <si>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</si>
  <si>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</si>
  <si>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</si>
  <si>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</si>
  <si>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</si>
  <si>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</si>
  <si>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</si>
  <si>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</si>
  <si>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</si>
  <si>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</si>
  <si>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</si>
  <si>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</si>
  <si>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</si>
  <si>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</si>
  <si>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</si>
  <si>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</si>
  <si>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</si>
  <si>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</si>
  <si>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</si>
  <si>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</si>
  <si>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</si>
  <si>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</si>
  <si>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</si>
  <si>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</si>
  <si>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</si>
  <si>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</si>
  <si>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</si>
  <si>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</si>
  <si>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</si>
  <si>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</si>
  <si>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</si>
  <si>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</si>
  <si>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</si>
  <si>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</si>
  <si>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</si>
  <si>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</si>
  <si>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</si>
  <si>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</si>
  <si>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</si>
  <si>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</si>
  <si>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</si>
  <si>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</si>
  <si>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</si>
  <si>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</si>
  <si>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</si>
  <si>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</si>
  <si>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</si>
  <si>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</si>
  <si>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</si>
  <si>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</si>
  <si>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</si>
  <si>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</si>
  <si>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</si>
  <si>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</si>
  <si>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</si>
  <si>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</si>
  <si>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</si>
  <si>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</si>
  <si>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</si>
  <si>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</si>
  <si>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</si>
  <si>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</si>
  <si>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</si>
  <si>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</si>
  <si>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</si>
  <si>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</si>
  <si>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</si>
  <si>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</si>
  <si>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</si>
  <si>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</si>
  <si>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</si>
  <si>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</si>
  <si>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</si>
  <si>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</si>
  <si>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</si>
  <si>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</si>
  <si>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</si>
  <si>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</si>
  <si>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</si>
  <si>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</si>
  <si>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</si>
  <si>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</si>
  <si>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</si>
  <si>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</si>
  <si>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</si>
  <si>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</si>
  <si>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</si>
  <si>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</si>
  <si>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</si>
  <si>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</si>
  <si>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</si>
  <si>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</si>
  <si>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</si>
  <si>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</si>
  <si>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</si>
  <si>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</si>
  <si>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</si>
  <si>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</si>
  <si>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</si>
  <si>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</si>
  <si>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</si>
  <si>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</si>
  <si>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</si>
  <si>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</si>
  <si>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</si>
  <si>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</si>
  <si>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</si>
  <si>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</si>
  <si>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</si>
  <si>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</si>
  <si>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</si>
  <si>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</si>
  <si>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</si>
  <si>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</si>
  <si>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</si>
  <si>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</si>
  <si>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</si>
  <si>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</si>
  <si>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</si>
  <si>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</si>
  <si>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</si>
  <si>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</si>
  <si>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</si>
  <si>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</si>
  <si>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</si>
  <si>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</si>
  <si>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</si>
  <si>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</si>
  <si>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</si>
  <si>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</si>
  <si>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</si>
  <si>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</si>
  <si>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</si>
  <si>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</si>
  <si>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</si>
  <si>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</si>
  <si>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</si>
  <si>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</si>
  <si>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</si>
  <si>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</si>
  <si>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</si>
  <si>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</si>
  <si>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</si>
  <si>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</si>
  <si>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</si>
  <si>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</si>
  <si>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</si>
  <si>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</si>
  <si>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</si>
  <si>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</si>
  <si>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</si>
  <si>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</si>
  <si>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</si>
  <si>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</si>
  <si>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</si>
  <si>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</si>
  <si>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</si>
  <si>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</si>
  <si>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</si>
  <si>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</si>
  <si>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</si>
  <si>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</si>
  <si>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</si>
  <si>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</si>
  <si>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</si>
  <si>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</si>
  <si>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</si>
  <si>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</si>
  <si>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</si>
  <si>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</si>
  <si>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</si>
  <si>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</si>
  <si>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</si>
  <si>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</si>
  <si>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</si>
  <si>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</si>
  <si>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</si>
  <si>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</si>
  <si>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</si>
  <si>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</si>
  <si>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</si>
  <si>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</si>
  <si>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</si>
  <si>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</si>
  <si>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</si>
  <si>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</si>
  <si>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</si>
  <si>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</si>
  <si>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</si>
  <si>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</si>
  <si>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</si>
  <si>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</si>
  <si>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</si>
  <si>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</si>
  <si>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</si>
  <si>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</si>
  <si>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</si>
  <si>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</si>
  <si>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</si>
  <si>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</si>
  <si>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</si>
  <si>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</si>
  <si>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</si>
  <si>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</si>
  <si>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</si>
  <si>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</si>
  <si>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</si>
  <si>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</si>
  <si>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</si>
  <si>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</si>
  <si>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</si>
  <si>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</si>
  <si>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</si>
  <si>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</si>
  <si>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</si>
  <si>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</si>
  <si>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</si>
  <si>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</si>
  <si>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</si>
  <si>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</si>
  <si>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</si>
  <si>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</si>
  <si>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</si>
  <si>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</si>
  <si>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</si>
  <si>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</si>
  <si>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</si>
  <si>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</si>
  <si>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</si>
  <si>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</si>
  <si>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</si>
  <si>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</si>
  <si>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</si>
  <si>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</si>
  <si>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</si>
  <si>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</si>
  <si>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</si>
  <si>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</si>
  <si>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</si>
  <si>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</si>
  <si>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</si>
  <si>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</si>
  <si>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</si>
  <si>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</si>
  <si>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</si>
  <si>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</si>
  <si>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</si>
  <si>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</si>
  <si>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</si>
  <si>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</si>
  <si>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</si>
  <si>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</si>
  <si>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</si>
  <si>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</si>
  <si>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</si>
  <si>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</si>
  <si>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</si>
  <si>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</si>
  <si>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</si>
  <si>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</si>
  <si>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</si>
  <si>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</si>
  <si>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</si>
  <si>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</si>
  <si>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</si>
  <si>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</si>
  <si>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</si>
  <si>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</si>
  <si>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</si>
  <si>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</si>
  <si>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</si>
  <si>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</si>
  <si>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</si>
  <si>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</si>
  <si>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</si>
  <si>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</si>
  <si>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</si>
  <si>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</si>
  <si>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</si>
  <si>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</si>
  <si>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</si>
  <si>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</si>
  <si>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</si>
  <si>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</si>
  <si>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</si>
  <si>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</si>
  <si>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</si>
  <si>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</si>
  <si>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</si>
  <si>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</si>
  <si>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</si>
  <si>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</si>
  <si>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</si>
  <si>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</si>
  <si>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</si>
  <si>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</si>
  <si>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</si>
  <si>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</si>
  <si>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</si>
  <si>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</si>
  <si>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</si>
  <si>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</si>
  <si>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</si>
  <si>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</si>
  <si>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</si>
  <si>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</si>
  <si>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</si>
  <si>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</si>
  <si>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</si>
  <si>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</si>
  <si>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</si>
  <si>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</si>
  <si>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</si>
  <si>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</si>
  <si>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</si>
  <si>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</si>
  <si>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</si>
  <si>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</si>
  <si>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</si>
  <si>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</si>
  <si>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</si>
  <si>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</si>
  <si>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</si>
  <si>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</si>
  <si>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</si>
  <si>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</si>
  <si>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</si>
  <si>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</si>
  <si>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</si>
  <si>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</si>
  <si>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</si>
  <si>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</si>
  <si>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</si>
  <si>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</si>
  <si>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</si>
  <si>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</si>
  <si>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</si>
  <si>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</si>
  <si>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</si>
  <si>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</si>
  <si>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</si>
  <si>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</si>
  <si>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</si>
  <si>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</si>
  <si>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</si>
  <si>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</si>
  <si>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</si>
  <si>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</si>
  <si>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</si>
  <si>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</si>
  <si>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</si>
  <si>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</si>
  <si>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</si>
  <si>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</si>
  <si>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</si>
  <si>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</si>
  <si>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</si>
  <si>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</si>
  <si>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</si>
  <si>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</si>
  <si>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</si>
  <si>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</si>
  <si>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</si>
  <si>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</si>
  <si>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</si>
  <si>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</si>
  <si>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</si>
  <si>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</si>
  <si>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</si>
  <si>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</si>
  <si>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</si>
  <si>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</si>
  <si>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</si>
  <si>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</si>
  <si>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</si>
  <si>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</si>
  <si>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</si>
  <si>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</si>
  <si>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</si>
  <si>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</si>
  <si>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</si>
  <si>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</si>
  <si>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</si>
  <si>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</si>
  <si>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</si>
  <si>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</si>
  <si>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</si>
  <si>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</si>
  <si>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</si>
  <si>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</si>
  <si>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</si>
  <si>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</si>
  <si>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</si>
  <si>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</si>
  <si>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</si>
  <si>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</si>
  <si>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</si>
  <si>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</si>
  <si>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</si>
  <si>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</si>
  <si>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</si>
  <si>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</si>
  <si>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</si>
  <si>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</si>
  <si>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</si>
  <si>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</si>
  <si>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</si>
  <si>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</si>
  <si>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</si>
  <si>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</si>
  <si>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</si>
  <si>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</si>
  <si>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</si>
  <si>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</si>
  <si>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</si>
  <si>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</si>
  <si>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</si>
  <si>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</si>
  <si>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</si>
  <si>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</si>
  <si>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</si>
  <si>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</si>
  <si>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</si>
  <si>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</si>
  <si>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</si>
  <si>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</si>
  <si>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</si>
  <si>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</si>
  <si>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</si>
  <si>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</si>
  <si>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</si>
  <si>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</si>
  <si>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</si>
  <si>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</si>
  <si>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</si>
  <si>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</si>
  <si>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</si>
  <si>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</si>
  <si>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</si>
  <si>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</si>
  <si>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</si>
  <si>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</si>
  <si>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</si>
  <si>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</si>
  <si>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</si>
  <si>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</si>
  <si>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</si>
  <si>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</si>
  <si>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</si>
  <si>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</si>
  <si>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</si>
  <si>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</si>
  <si>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</si>
  <si>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</si>
  <si>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</si>
  <si>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</si>
  <si>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</si>
  <si>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</si>
  <si>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</si>
  <si>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</si>
  <si>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</si>
  <si>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</si>
  <si>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</si>
  <si>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</si>
  <si>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</si>
  <si>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</si>
  <si>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</si>
  <si>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</si>
  <si>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</si>
  <si>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</si>
  <si>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</si>
  <si>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</si>
  <si>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</si>
  <si>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</si>
  <si>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</si>
  <si>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</si>
  <si>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</si>
  <si>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</si>
  <si>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</si>
  <si>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</si>
  <si>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</si>
  <si>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</si>
  <si>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</si>
  <si>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</si>
  <si>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</si>
  <si>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</si>
  <si>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</si>
  <si>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</si>
  <si>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</si>
  <si>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</si>
  <si>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</si>
  <si>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</si>
  <si>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</si>
  <si>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</si>
  <si>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</si>
  <si>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</si>
  <si>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</si>
  <si>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</si>
  <si>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</si>
  <si>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</si>
  <si>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</si>
  <si>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</si>
  <si>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</si>
  <si>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</si>
  <si>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</si>
  <si>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</si>
  <si>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</si>
  <si>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</si>
  <si>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</si>
  <si>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</si>
  <si>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</si>
  <si>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</si>
  <si>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</si>
  <si>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</si>
  <si>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</si>
  <si>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</si>
  <si>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</si>
  <si>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</si>
  <si>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</si>
  <si>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</si>
  <si>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</si>
  <si>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</si>
  <si>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</si>
  <si>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</si>
  <si>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</si>
  <si>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</si>
  <si>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</si>
  <si>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</si>
  <si>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</si>
  <si>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</si>
  <si>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</si>
  <si>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</si>
  <si>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</si>
  <si>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</si>
  <si>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</si>
  <si>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</si>
  <si>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</si>
  <si>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</si>
  <si>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</si>
  <si>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</si>
  <si>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</si>
  <si>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</si>
  <si>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</si>
  <si>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</si>
  <si>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</si>
  <si>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</si>
  <si>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</si>
  <si>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</si>
  <si>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</si>
  <si>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</si>
  <si>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</si>
  <si>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</si>
  <si>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</si>
  <si>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</si>
  <si>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</si>
  <si>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</si>
  <si>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</si>
  <si>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</si>
  <si>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</si>
  <si>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</si>
  <si>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</si>
  <si>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</si>
  <si>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</si>
  <si>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</si>
  <si>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</si>
  <si>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</si>
  <si>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</si>
  <si>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</si>
  <si>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</si>
  <si>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</si>
  <si>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</si>
  <si>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</si>
  <si>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</si>
  <si>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</si>
  <si>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</si>
  <si>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</si>
  <si>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</si>
  <si>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</si>
  <si>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</si>
  <si>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</si>
  <si>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</si>
  <si>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</si>
  <si>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</si>
  <si>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</si>
  <si>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</si>
  <si>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</si>
  <si>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</si>
  <si>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</si>
  <si>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</si>
  <si>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</si>
  <si>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</si>
  <si>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</si>
  <si>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</si>
  <si>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</si>
  <si>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</si>
  <si>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</si>
  <si>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</si>
  <si>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</si>
  <si>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</si>
  <si>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</si>
  <si>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</si>
  <si>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</si>
  <si>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</si>
  <si>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</si>
  <si>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</si>
  <si>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</si>
  <si>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</si>
  <si>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</si>
  <si>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</si>
  <si>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</si>
  <si>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</si>
  <si>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</si>
  <si>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</si>
  <si>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</si>
  <si>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</si>
  <si>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</si>
  <si>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</si>
  <si>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</si>
  <si>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</si>
  <si>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</si>
  <si>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</si>
  <si>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</si>
  <si>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</si>
  <si>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</si>
  <si>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</si>
  <si>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</si>
  <si>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</si>
  <si>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</si>
  <si>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</si>
  <si>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</si>
  <si>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</si>
  <si>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</si>
  <si>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</si>
  <si>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</si>
  <si>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</si>
  <si>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</si>
  <si>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</si>
  <si>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</si>
  <si>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</si>
  <si>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</si>
  <si>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</si>
  <si>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</si>
  <si>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</si>
  <si>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</si>
  <si>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</si>
  <si>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</si>
  <si>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</si>
  <si>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</si>
  <si>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</si>
  <si>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</si>
  <si>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</si>
  <si>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</si>
  <si>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</si>
  <si>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</si>
  <si>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</si>
  <si>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</si>
  <si>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</si>
  <si>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</si>
  <si>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</si>
  <si>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</si>
  <si>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</si>
  <si>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</si>
  <si>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</si>
  <si>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</si>
  <si>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</si>
  <si>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</si>
  <si>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</si>
  <si>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</si>
  <si>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</si>
  <si>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</si>
  <si>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</si>
  <si>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</si>
  <si>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</si>
  <si>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</si>
  <si>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</si>
  <si>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</si>
  <si>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</si>
  <si>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</si>
  <si>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</si>
  <si>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</si>
  <si>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</si>
  <si>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</si>
  <si>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</si>
  <si>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</si>
  <si>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</si>
  <si>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</si>
  <si>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</si>
  <si>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</si>
  <si>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</si>
  <si>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</si>
  <si>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</si>
  <si>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</si>
  <si>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</si>
  <si>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</si>
  <si>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</si>
  <si>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</si>
  <si>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</si>
  <si>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</si>
  <si>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</si>
  <si>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</si>
  <si>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</si>
  <si>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</si>
  <si>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</si>
  <si>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</si>
  <si>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</si>
  <si>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</si>
  <si>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</si>
  <si>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</si>
  <si>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</si>
  <si>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</si>
  <si>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</si>
  <si>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</si>
  <si>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</si>
  <si>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</si>
  <si>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</si>
  <si>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</si>
  <si>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</si>
  <si>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</si>
  <si>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</si>
  <si>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</si>
  <si>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</si>
  <si>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</si>
  <si>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</si>
  <si>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</si>
  <si>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</si>
  <si>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</si>
  <si>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</si>
  <si>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</si>
  <si>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</si>
  <si>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</si>
  <si>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</si>
  <si>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</si>
  <si>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</si>
  <si>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</si>
  <si>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</si>
  <si>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</si>
  <si>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</si>
  <si>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</si>
  <si>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</si>
  <si>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</si>
  <si>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</si>
  <si>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</si>
  <si>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</si>
  <si>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</si>
  <si>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</si>
  <si>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</si>
  <si>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</si>
  <si>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</si>
  <si>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</si>
  <si>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</si>
  <si>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</si>
  <si>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</si>
  <si>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</si>
  <si>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</si>
  <si>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</si>
  <si>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</si>
  <si>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</si>
  <si>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</si>
  <si>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</si>
  <si>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</si>
  <si>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</si>
  <si>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</si>
  <si>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</si>
  <si>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</si>
  <si>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</si>
  <si>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</si>
  <si>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</si>
  <si>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</si>
  <si>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</si>
  <si>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</si>
  <si>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</si>
  <si>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</si>
  <si>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</si>
  <si>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</si>
  <si>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</si>
  <si>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</si>
  <si>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</si>
  <si>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</si>
  <si>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</si>
  <si>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</si>
  <si>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</si>
  <si>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</si>
  <si>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</si>
  <si>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</si>
  <si>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</si>
  <si>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</si>
  <si>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</si>
  <si>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</si>
  <si>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</si>
  <si>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</si>
  <si>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</si>
  <si>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</si>
  <si>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</si>
  <si>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</si>
  <si>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</si>
  <si>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</si>
  <si>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</si>
  <si>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</si>
  <si>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</si>
  <si>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</si>
  <si>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</si>
  <si>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</si>
  <si>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</si>
  <si>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</si>
  <si>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</si>
  <si>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</si>
  <si>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</si>
  <si>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</si>
  <si>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</si>
  <si>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</si>
  <si>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</si>
  <si>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</si>
  <si>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</si>
  <si>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</si>
  <si>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</si>
  <si>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</si>
  <si>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</si>
  <si>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</si>
  <si>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</si>
  <si>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</si>
  <si>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</si>
  <si>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</si>
  <si>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</si>
  <si>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</si>
  <si>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</si>
  <si>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</si>
  <si>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</si>
  <si>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</si>
  <si>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</si>
  <si>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</si>
  <si>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</si>
  <si>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</si>
  <si>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</si>
  <si>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</si>
  <si>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</si>
  <si>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</si>
  <si>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</si>
  <si>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</si>
  <si>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</si>
  <si>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</si>
  <si>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</si>
  <si>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</si>
  <si>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</si>
  <si>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</si>
  <si>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</si>
  <si>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</si>
  <si>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</si>
  <si>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</si>
  <si>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</si>
  <si>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</si>
  <si>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</si>
  <si>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</si>
  <si>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</si>
  <si>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</si>
  <si>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</si>
  <si>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</si>
  <si>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</si>
  <si>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</si>
  <si>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</si>
  <si>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</si>
  <si>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</si>
  <si>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</si>
  <si>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</si>
  <si>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</si>
  <si>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</si>
  <si>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</si>
  <si>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</si>
  <si>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</si>
  <si>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</si>
  <si>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</si>
  <si>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</si>
  <si>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</si>
  <si>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</si>
  <si>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</si>
  <si>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</si>
  <si>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</si>
  <si>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</si>
  <si>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</si>
  <si>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</si>
  <si>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</si>
  <si>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</si>
  <si>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</si>
  <si>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</si>
  <si>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</si>
  <si>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</si>
  <si>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</si>
  <si>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</si>
  <si>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</si>
  <si>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</si>
  <si>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</si>
  <si>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</si>
  <si>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</si>
  <si>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</si>
  <si>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</si>
  <si>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</si>
  <si>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</si>
  <si>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</si>
  <si>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</si>
  <si>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</si>
  <si>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</si>
  <si>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</si>
  <si>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</si>
  <si>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</si>
  <si>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</si>
  <si>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</si>
  <si>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</si>
  <si>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</si>
  <si>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</si>
  <si>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</si>
  <si>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</si>
  <si>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</si>
  <si>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</si>
  <si>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</si>
  <si>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</si>
  <si>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</si>
  <si>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</si>
  <si>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</si>
  <si>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</si>
  <si>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</si>
  <si>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</si>
  <si>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</si>
  <si>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</si>
  <si>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</si>
  <si>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</si>
  <si>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</si>
  <si>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</si>
  <si>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</si>
  <si>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</si>
  <si>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</si>
  <si>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</si>
  <si>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</si>
  <si>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</si>
  <si>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</si>
  <si>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</si>
  <si>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</si>
  <si>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</si>
  <si>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</si>
  <si>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</si>
  <si>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</si>
  <si>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</si>
  <si>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</si>
  <si>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</si>
  <si>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</si>
  <si>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</si>
  <si>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</si>
  <si>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</si>
  <si>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</si>
  <si>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</si>
  <si>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</si>
  <si>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</si>
  <si>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</si>
  <si>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</si>
  <si>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</si>
  <si>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</si>
  <si>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</si>
  <si>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</si>
  <si>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</si>
  <si>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</si>
  <si>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</si>
  <si>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</si>
  <si>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</si>
  <si>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</si>
  <si>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</si>
  <si>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</si>
  <si>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</si>
  <si>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</si>
  <si>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</si>
  <si>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</si>
  <si>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</si>
  <si>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</si>
  <si>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</si>
  <si>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</si>
  <si>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</si>
  <si>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</si>
  <si>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</si>
  <si>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</si>
  <si>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</si>
  <si>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</si>
  <si>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</si>
  <si>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</si>
  <si>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</si>
  <si>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</si>
  <si>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</si>
  <si>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</si>
  <si>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</si>
  <si>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</si>
  <si>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</si>
  <si>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</si>
  <si>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</si>
  <si>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</si>
  <si>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</si>
  <si>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</si>
  <si>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</si>
  <si>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</si>
  <si>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</si>
  <si>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</si>
  <si>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</si>
  <si>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</si>
  <si>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</si>
  <si>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</si>
  <si>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</si>
  <si>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</si>
  <si>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</si>
  <si>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</si>
  <si>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</si>
  <si>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</si>
  <si>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</si>
  <si>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</si>
  <si>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</si>
  <si>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</si>
  <si>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</si>
  <si>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</si>
  <si>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</si>
  <si>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</si>
  <si>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</si>
  <si>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</si>
  <si>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</si>
  <si>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</si>
  <si>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</si>
  <si>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</si>
  <si>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</si>
  <si>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</si>
  <si>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</si>
  <si>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</si>
  <si>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</si>
  <si>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</si>
  <si>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</si>
  <si>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</si>
  <si>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</si>
  <si>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</si>
  <si>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</si>
  <si>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</si>
  <si>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</si>
  <si>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</si>
  <si>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</si>
  <si>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</si>
  <si>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</si>
  <si>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</si>
  <si>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</si>
  <si>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</si>
  <si>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</si>
  <si>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</si>
  <si>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</si>
  <si>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</si>
  <si>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</si>
  <si>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</si>
  <si>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</si>
  <si>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</si>
  <si>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</si>
  <si>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</si>
  <si>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</si>
  <si>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</si>
  <si>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</si>
  <si>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</si>
  <si>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</si>
  <si>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</si>
  <si>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</si>
  <si>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</si>
  <si>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</si>
  <si>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</si>
  <si>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</si>
  <si>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</si>
  <si>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</si>
  <si>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</si>
  <si>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</si>
  <si>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</si>
  <si>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</si>
  <si>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</si>
  <si>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</si>
  <si>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</si>
  <si>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</si>
  <si>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</si>
  <si>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</si>
  <si>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</si>
  <si>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</si>
  <si>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</si>
  <si>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</si>
  <si>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</si>
  <si>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</si>
  <si>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</si>
  <si>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</si>
  <si>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</si>
  <si>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</si>
  <si>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</si>
  <si>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</si>
  <si>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</si>
  <si>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</si>
  <si>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</si>
  <si>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</si>
  <si>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</si>
  <si>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</si>
  <si>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</si>
  <si>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</si>
  <si>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</si>
  <si>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</si>
  <si>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</si>
  <si>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</si>
  <si>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</si>
  <si>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</si>
  <si>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</si>
  <si>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</si>
  <si>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</si>
  <si>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</si>
  <si>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</si>
  <si>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</si>
  <si>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</si>
  <si>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</si>
  <si>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</si>
  <si>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</si>
  <si>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</si>
  <si>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</si>
  <si>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</si>
  <si>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</si>
  <si>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</si>
  <si>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</si>
  <si>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</si>
  <si>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</si>
  <si>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</si>
  <si>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</si>
  <si>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</si>
  <si>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</si>
  <si>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</si>
  <si>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</si>
  <si>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</si>
  <si>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</si>
  <si>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</si>
  <si>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</si>
  <si>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</si>
  <si>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</si>
  <si>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</si>
  <si>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</si>
  <si>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</si>
  <si>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</si>
  <si>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</si>
  <si>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</si>
  <si>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</si>
  <si>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</si>
  <si>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</si>
  <si>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</si>
  <si>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</si>
  <si>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</si>
  <si>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</si>
  <si>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</si>
  <si>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</si>
  <si>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</si>
  <si>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</si>
  <si>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</si>
  <si>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</si>
  <si>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</si>
  <si>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</si>
  <si>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</si>
  <si>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</si>
  <si>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</si>
  <si>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</si>
  <si>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</si>
  <si>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</si>
  <si>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</si>
  <si>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</si>
  <si>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</si>
  <si>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</si>
  <si>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</si>
  <si>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</si>
  <si>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</si>
  <si>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</si>
  <si>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</si>
  <si>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</si>
  <si>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</si>
  <si>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</si>
  <si>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</si>
  <si>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</si>
  <si>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</si>
  <si>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</si>
  <si>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</si>
  <si>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</si>
  <si>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</si>
  <si>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</si>
  <si>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</si>
  <si>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</si>
  <si>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</si>
  <si>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</si>
  <si>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</si>
  <si>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</si>
  <si>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</si>
  <si>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</si>
  <si>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</si>
  <si>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</si>
  <si>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</si>
  <si>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</si>
  <si>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</si>
  <si>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</si>
  <si>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</si>
  <si>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</si>
  <si>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</si>
  <si>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</si>
  <si>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</si>
  <si>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</si>
  <si>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</si>
  <si>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</si>
  <si>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</si>
  <si>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</si>
  <si>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</si>
  <si>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</si>
  <si>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</si>
  <si>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</si>
  <si>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</si>
  <si>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</si>
  <si>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</si>
  <si>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</si>
  <si>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</si>
  <si>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</si>
  <si>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</si>
  <si>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</si>
  <si>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</si>
  <si>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</si>
  <si>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</si>
  <si>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</si>
  <si>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</si>
  <si>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</si>
  <si>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</si>
  <si>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</si>
  <si>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</si>
  <si>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</si>
  <si>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</si>
  <si>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</si>
  <si>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</si>
  <si>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</si>
  <si>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</si>
  <si>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</si>
  <si>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</si>
  <si>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</si>
  <si>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</si>
  <si>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</si>
  <si>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</si>
  <si>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</si>
  <si>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</si>
  <si>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</si>
  <si>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</si>
  <si>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</si>
  <si>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</si>
  <si>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</si>
  <si>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</si>
  <si>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</si>
  <si>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</si>
  <si>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</si>
  <si>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</si>
  <si>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</si>
  <si>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</si>
  <si>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</si>
  <si>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</si>
  <si>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</si>
  <si>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</si>
  <si>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</si>
  <si>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</si>
  <si>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</si>
  <si>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</si>
  <si>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</si>
  <si>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</si>
  <si>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</si>
  <si>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</si>
  <si>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</si>
  <si>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</si>
  <si>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</si>
  <si>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</si>
  <si>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</si>
  <si>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</si>
  <si>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</si>
  <si>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</si>
  <si>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</si>
  <si>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</si>
  <si>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</si>
  <si>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</si>
  <si>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</si>
  <si>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</si>
  <si>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</si>
  <si>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</si>
  <si>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</si>
  <si>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</si>
  <si>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</si>
  <si>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</si>
  <si>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</si>
  <si>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</si>
  <si>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</si>
  <si>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</si>
  <si>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</si>
  <si>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</si>
  <si>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</si>
  <si>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</si>
  <si>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</si>
  <si>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</si>
  <si>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</si>
  <si>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</si>
  <si>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</si>
  <si>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</si>
  <si>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</si>
  <si>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</si>
  <si>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</si>
  <si>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</si>
  <si>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</si>
  <si>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</si>
  <si>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</si>
  <si>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</si>
  <si>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</si>
  <si>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</si>
  <si>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</si>
  <si>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</si>
  <si>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</si>
  <si>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</si>
  <si>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</si>
  <si>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</si>
  <si>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</si>
  <si>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</si>
  <si>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</si>
  <si>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</si>
  <si>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</si>
  <si>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</si>
  <si>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</si>
  <si>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</si>
  <si>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</si>
  <si>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</si>
  <si>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</si>
  <si>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</si>
  <si>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</si>
  <si>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</si>
  <si>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</si>
  <si>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</si>
  <si>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</si>
  <si>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</si>
  <si>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</si>
  <si>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</si>
  <si>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</si>
  <si>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</si>
  <si>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</si>
  <si>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</si>
  <si>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</si>
  <si>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</si>
  <si>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</si>
  <si>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</si>
  <si>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</si>
  <si>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</si>
  <si>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</si>
  <si>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</si>
  <si>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</si>
  <si>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</si>
  <si>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</si>
  <si>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</si>
  <si>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</si>
  <si>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</si>
  <si>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</si>
  <si>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</si>
  <si>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</si>
  <si>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</si>
  <si>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</si>
  <si>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</si>
  <si>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</si>
  <si>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</si>
  <si>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</si>
  <si>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</si>
  <si>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</si>
  <si>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</si>
  <si>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</si>
  <si>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</si>
  <si>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</si>
  <si>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</si>
  <si>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</si>
  <si>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</si>
  <si>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</si>
  <si>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</si>
  <si>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</si>
  <si>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</si>
  <si>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</si>
  <si>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</si>
  <si>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</si>
  <si>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</si>
  <si>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</si>
  <si>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</si>
  <si>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</si>
  <si>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</si>
  <si>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</si>
  <si>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</si>
  <si>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</si>
  <si>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</si>
  <si>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</si>
  <si>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</si>
  <si>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</si>
  <si>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</si>
  <si>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</si>
  <si>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</si>
  <si>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</si>
  <si>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</si>
  <si>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</si>
  <si>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</si>
  <si>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</si>
  <si>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</si>
  <si>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</si>
  <si>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</si>
  <si>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</si>
  <si>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</si>
  <si>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</si>
  <si>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</si>
  <si>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</si>
  <si>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</si>
  <si>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</si>
  <si>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</si>
  <si>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</si>
  <si>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</si>
  <si>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</si>
  <si>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</si>
  <si>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</si>
  <si>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</si>
  <si>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</si>
  <si>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</si>
  <si>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</si>
  <si>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</si>
  <si>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</si>
  <si>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</si>
  <si>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</si>
  <si>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</si>
  <si>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</si>
  <si>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</si>
  <si>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</si>
  <si>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</si>
  <si>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</si>
  <si>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</si>
  <si>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</si>
  <si>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</si>
  <si>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</si>
  <si>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</si>
  <si>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</si>
  <si>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</si>
  <si>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</si>
  <si>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</si>
  <si>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</si>
  <si>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</si>
  <si>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</si>
  <si>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</si>
  <si>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</si>
  <si>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</si>
  <si>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</si>
  <si>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</si>
  <si>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</si>
  <si>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</si>
  <si>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</si>
  <si>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</si>
  <si>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</si>
  <si>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</si>
  <si>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</si>
  <si>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</si>
  <si>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</si>
  <si>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</si>
  <si>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</si>
  <si>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</si>
  <si>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</si>
  <si>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</si>
  <si>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</si>
  <si>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</si>
  <si>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</si>
  <si>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</si>
  <si>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</si>
  <si>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</si>
  <si>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</si>
  <si>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</si>
  <si>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</si>
  <si>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</si>
  <si>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</si>
  <si>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</si>
  <si>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</si>
  <si>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</si>
  <si>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</si>
  <si>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</si>
  <si>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</si>
  <si>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</si>
  <si>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</si>
  <si>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</si>
  <si>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</si>
  <si>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</si>
  <si>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</si>
  <si>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</si>
  <si>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</si>
  <si>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</si>
  <si>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</si>
  <si>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</si>
  <si>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</si>
  <si>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</si>
  <si>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</si>
  <si>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</si>
  <si>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</si>
  <si>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</si>
  <si>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</si>
  <si>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</si>
  <si>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</si>
  <si>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</si>
  <si>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</si>
  <si>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</si>
  <si>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</si>
  <si>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</si>
  <si>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</si>
  <si>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</si>
  <si>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</si>
  <si>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</si>
  <si>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</si>
  <si>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</si>
  <si>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</si>
  <si>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</si>
  <si>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</si>
  <si>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</si>
  <si>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</si>
  <si>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</si>
  <si>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</si>
  <si>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</si>
  <si>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</si>
  <si>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</si>
  <si>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</si>
  <si>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</si>
  <si>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</si>
  <si>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</si>
  <si>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</si>
  <si>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</si>
  <si>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</si>
  <si>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</si>
  <si>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</si>
  <si>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</si>
  <si>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</si>
  <si>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</si>
  <si>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</si>
  <si>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</si>
  <si>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</si>
  <si>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</si>
  <si>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</si>
  <si>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</si>
  <si>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</si>
  <si>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</si>
  <si>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</si>
  <si>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</si>
  <si>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</si>
  <si>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</si>
  <si>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</si>
  <si>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</si>
  <si>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</si>
  <si>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</si>
  <si>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</si>
  <si>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</si>
  <si>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</si>
  <si>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</si>
  <si>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</si>
  <si>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</si>
  <si>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</si>
  <si>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</si>
  <si>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</si>
  <si>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</si>
  <si>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</si>
  <si>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</si>
  <si>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</si>
  <si>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</si>
  <si>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</si>
  <si>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</si>
  <si>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</si>
  <si>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</si>
  <si>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</si>
  <si>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</si>
  <si>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</si>
  <si>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</si>
  <si>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</si>
  <si>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</si>
  <si>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</si>
  <si>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</si>
  <si>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</si>
  <si>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</si>
  <si>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</si>
  <si>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</si>
  <si>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</si>
  <si>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</si>
  <si>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</si>
  <si>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</si>
  <si>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</si>
  <si>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</si>
  <si>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</si>
  <si>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</si>
  <si>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</si>
  <si>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</si>
  <si>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</si>
  <si>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</si>
  <si>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</si>
  <si>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</si>
  <si>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</si>
  <si>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</si>
  <si>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</si>
  <si>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</si>
  <si>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</si>
  <si>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</si>
  <si>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</si>
  <si>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</si>
  <si>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</si>
  <si>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</si>
  <si>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</si>
  <si>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</si>
  <si>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</si>
  <si>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</si>
  <si>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</si>
  <si>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</si>
  <si>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</si>
  <si>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</si>
  <si>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</si>
  <si>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</si>
  <si>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</si>
  <si>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</si>
  <si>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</si>
  <si>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</si>
  <si>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</si>
  <si>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</si>
  <si>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</si>
  <si>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</si>
  <si>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</si>
  <si>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</si>
  <si>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</si>
  <si>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</si>
  <si>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</si>
  <si>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</si>
  <si>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</si>
  <si>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</si>
  <si>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</si>
  <si>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</si>
  <si>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</si>
  <si>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</si>
  <si>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</si>
  <si>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</si>
  <si>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</si>
  <si>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</si>
  <si>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</si>
  <si>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</si>
  <si>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</si>
  <si>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</si>
  <si>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</si>
  <si>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</si>
  <si>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</si>
  <si>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</si>
  <si>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</si>
  <si>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</si>
  <si>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</si>
  <si>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</si>
  <si>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</si>
  <si>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</si>
  <si>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</si>
  <si>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</si>
  <si>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</si>
  <si>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</si>
  <si>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</si>
  <si>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</si>
  <si>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</si>
  <si>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</si>
  <si>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</si>
  <si>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</si>
  <si>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</si>
  <si>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</si>
  <si>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</si>
  <si>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</si>
  <si>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</si>
  <si>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</si>
  <si>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</si>
  <si>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</si>
  <si>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</si>
  <si>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</si>
  <si>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</si>
  <si>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</si>
  <si>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</si>
  <si>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</si>
  <si>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</si>
  <si>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</si>
  <si>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</si>
  <si>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</si>
  <si>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</si>
  <si>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</si>
  <si>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</si>
  <si>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</si>
  <si>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</si>
  <si>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</si>
  <si>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</si>
  <si>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</si>
  <si>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</si>
  <si>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</si>
  <si>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</si>
  <si>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</si>
  <si>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</si>
  <si>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</si>
  <si>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</si>
  <si>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</si>
  <si>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</si>
  <si>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</si>
  <si>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</si>
  <si>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</si>
  <si>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</si>
  <si>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</si>
  <si>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</si>
  <si>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</si>
  <si>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</si>
  <si>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</si>
  <si>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</si>
  <si>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</si>
  <si>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</si>
  <si>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</si>
  <si>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</si>
  <si>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</si>
  <si>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</si>
  <si>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</si>
  <si>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</si>
  <si>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</si>
  <si>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</si>
  <si>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</si>
  <si>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</si>
  <si>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</si>
  <si>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</si>
  <si>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</si>
  <si>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</si>
  <si>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</si>
  <si>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</si>
  <si>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</si>
  <si>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</si>
  <si>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</si>
  <si>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</si>
  <si>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</si>
  <si>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</si>
  <si>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</si>
  <si>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</si>
  <si>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</si>
  <si>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</si>
  <si>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</si>
  <si>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</si>
  <si>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</si>
  <si>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</si>
  <si>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</si>
  <si>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</si>
  <si>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</si>
  <si>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</si>
  <si>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</si>
  <si>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</si>
  <si>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</si>
  <si>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</si>
  <si>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</si>
  <si>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</si>
  <si>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</si>
  <si>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</si>
  <si>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</si>
  <si>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</si>
  <si>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</si>
  <si>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</si>
  <si>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</si>
  <si>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</si>
  <si>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</si>
  <si>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</si>
  <si>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</si>
  <si>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</si>
  <si>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</si>
  <si>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</si>
  <si>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</si>
  <si>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</si>
  <si>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</si>
  <si>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</si>
  <si>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</si>
  <si>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</si>
  <si>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</si>
  <si>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</si>
  <si>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</si>
  <si>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</si>
  <si>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</si>
  <si>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</si>
  <si>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</si>
  <si>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</si>
  <si>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</si>
  <si>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</si>
  <si>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</si>
  <si>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</si>
  <si>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</si>
  <si>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</si>
  <si>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</si>
  <si>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</si>
  <si>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</si>
  <si>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</si>
  <si>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</si>
  <si>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</si>
  <si>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</si>
  <si>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</si>
  <si>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</si>
  <si>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</si>
  <si>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</si>
  <si>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</si>
  <si>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</si>
  <si>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</si>
  <si>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</si>
  <si>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</si>
  <si>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</si>
  <si>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</si>
  <si>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</si>
  <si>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</si>
  <si>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</si>
  <si>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</si>
  <si>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</si>
  <si>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</si>
  <si>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</si>
  <si>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</si>
  <si>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</si>
  <si>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</si>
  <si>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</si>
  <si>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</si>
  <si>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</si>
  <si>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</si>
  <si>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</si>
  <si>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</si>
  <si>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</si>
  <si>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</si>
  <si>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</si>
  <si>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</si>
  <si>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</si>
  <si>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</si>
  <si>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</si>
  <si>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</si>
  <si>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</si>
  <si>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</si>
  <si>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</si>
  <si>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</si>
  <si>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</si>
  <si>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</si>
  <si>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</si>
  <si>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</si>
  <si>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</si>
  <si>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</si>
  <si>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</si>
  <si>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</si>
  <si>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</si>
  <si>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</si>
  <si>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</si>
  <si>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</si>
  <si>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</si>
  <si>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</si>
  <si>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</si>
  <si>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</si>
  <si>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</si>
  <si>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</si>
  <si>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</si>
  <si>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</si>
  <si>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</si>
  <si>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</si>
  <si>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</si>
  <si>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</si>
  <si>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</si>
  <si>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</si>
  <si>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</si>
  <si>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</si>
  <si>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</si>
  <si>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</si>
  <si>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</si>
  <si>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</si>
  <si>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</si>
  <si>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</si>
  <si>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</si>
  <si>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</si>
  <si>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</si>
  <si>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</si>
  <si>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</si>
  <si>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</si>
  <si>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</si>
  <si>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</si>
  <si>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</si>
  <si>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</si>
  <si>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</si>
  <si>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</si>
  <si>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</si>
  <si>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</si>
  <si>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</si>
  <si>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</si>
  <si>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</si>
  <si>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</si>
  <si>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</si>
  <si>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</si>
  <si>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</si>
  <si>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</si>
  <si>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</si>
  <si>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</si>
  <si>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</si>
  <si>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</si>
  <si>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</si>
  <si>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</si>
  <si>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</si>
  <si>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</si>
  <si>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</si>
  <si>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</si>
  <si>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</si>
  <si>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</si>
  <si>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</si>
  <si>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</si>
  <si>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</si>
  <si>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</si>
  <si>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</si>
  <si>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</si>
  <si>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</si>
  <si>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</si>
  <si>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</si>
  <si>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</si>
  <si>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</si>
  <si>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</si>
  <si>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</si>
  <si>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</si>
  <si>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</si>
  <si>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</si>
  <si>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</si>
  <si>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</si>
  <si>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</si>
  <si>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</si>
  <si>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</si>
  <si>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</si>
  <si>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</si>
  <si>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</si>
  <si>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</si>
  <si>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</si>
  <si>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</si>
  <si>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</si>
  <si>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</si>
  <si>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</si>
  <si>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</si>
  <si>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</si>
  <si>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</si>
  <si>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</si>
  <si>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</si>
  <si>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</si>
  <si>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</si>
  <si>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</si>
  <si>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</si>
  <si>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</si>
  <si>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</si>
  <si>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</si>
  <si>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</si>
  <si>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</si>
  <si>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</si>
  <si>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</si>
  <si>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</si>
  <si>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</si>
  <si>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</si>
  <si>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</si>
  <si>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</si>
  <si>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</si>
  <si>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</si>
  <si>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</si>
  <si>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</si>
  <si>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</si>
  <si>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</si>
  <si>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</si>
  <si>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</si>
  <si>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</si>
  <si>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</si>
  <si>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</si>
  <si>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</si>
  <si>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</si>
  <si>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</si>
  <si>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</si>
  <si>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</si>
  <si>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</si>
  <si>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</si>
  <si>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</si>
  <si>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</si>
  <si>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</si>
  <si>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</si>
  <si>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</si>
  <si>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</si>
  <si>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</si>
  <si>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</si>
  <si>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</si>
  <si>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</si>
  <si>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</si>
  <si>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</si>
  <si>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</si>
  <si>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</si>
  <si>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</si>
  <si>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</si>
  <si>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</si>
  <si>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</si>
  <si>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</si>
  <si>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</si>
  <si>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</si>
  <si>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</si>
  <si>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</si>
  <si>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</si>
  <si>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</si>
  <si>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</si>
  <si>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</si>
  <si>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</si>
  <si>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</si>
  <si>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</si>
  <si>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</si>
  <si>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</si>
  <si>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</si>
  <si>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</si>
  <si>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</si>
  <si>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</si>
  <si>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</si>
  <si>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</si>
  <si>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</si>
  <si>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</si>
  <si>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</si>
  <si>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</si>
  <si>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</si>
  <si>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</si>
  <si>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</si>
  <si>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</si>
  <si>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</si>
  <si>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</si>
  <si>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</si>
  <si>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</si>
  <si>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</si>
  <si>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</si>
  <si>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</si>
  <si>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</si>
  <si>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</si>
  <si>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</si>
  <si>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</si>
  <si>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</si>
  <si>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</si>
  <si>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</si>
  <si>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</si>
  <si>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</si>
  <si>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</si>
  <si>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</si>
  <si>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</si>
  <si>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</si>
  <si>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</si>
  <si>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</si>
  <si>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</si>
  <si>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</si>
  <si>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</si>
  <si>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</si>
  <si>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</si>
  <si>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</si>
  <si>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</si>
  <si>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</si>
  <si>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</si>
  <si>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</si>
  <si>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</si>
  <si>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</si>
  <si>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</si>
  <si>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</si>
  <si>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</si>
  <si>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</si>
  <si>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</si>
  <si>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</si>
  <si>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</si>
  <si>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</si>
  <si>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</si>
  <si>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</si>
  <si>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</si>
  <si>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</si>
  <si>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</si>
  <si>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</si>
  <si>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</si>
  <si>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</si>
  <si>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</si>
  <si>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</si>
  <si>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</si>
  <si>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</si>
  <si>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</si>
  <si>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</si>
  <si>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</si>
  <si>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</si>
  <si>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</si>
  <si>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</si>
  <si>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</si>
  <si>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</si>
  <si>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</si>
  <si>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</si>
  <si>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</si>
  <si>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</si>
  <si>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</si>
  <si>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</si>
  <si>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</si>
  <si>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</si>
  <si>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</si>
  <si>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</si>
  <si>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</si>
  <si>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</si>
  <si>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</si>
  <si>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</si>
  <si>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</si>
  <si>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</si>
  <si>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</si>
  <si>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</si>
  <si>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</si>
  <si>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</si>
  <si>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</si>
  <si>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</si>
  <si>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</si>
  <si>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</si>
  <si>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</si>
  <si>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</si>
  <si>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</si>
  <si>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</si>
  <si>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</si>
  <si>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</si>
  <si>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</si>
  <si>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</si>
  <si>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</si>
  <si>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</si>
  <si>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</si>
  <si>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</si>
  <si>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</si>
  <si>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</si>
  <si>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</si>
  <si>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</si>
  <si>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</si>
  <si>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</si>
  <si>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</si>
  <si>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</si>
  <si>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</si>
  <si>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</si>
  <si>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</si>
  <si>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</si>
  <si>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</si>
  <si>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</si>
  <si>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</si>
  <si>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</si>
  <si>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</si>
  <si>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</si>
  <si>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</si>
  <si>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</si>
  <si>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</si>
  <si>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</si>
  <si>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</si>
  <si>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</si>
  <si>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</si>
  <si>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</si>
  <si>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</si>
  <si>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</si>
  <si>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</si>
  <si>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</si>
  <si>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</si>
  <si>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</si>
  <si>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</si>
  <si>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</si>
  <si>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</si>
  <si>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</si>
  <si>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</si>
  <si>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</si>
  <si>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</si>
  <si>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</si>
  <si>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</si>
  <si>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</si>
  <si>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</si>
  <si>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</si>
  <si>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</si>
  <si>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</si>
  <si>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</si>
  <si>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</si>
  <si>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</si>
  <si>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</si>
  <si>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</si>
  <si>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</si>
  <si>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</si>
  <si>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</si>
  <si>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</si>
  <si>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</si>
  <si>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</si>
  <si>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</si>
  <si>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</si>
  <si>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</si>
  <si>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</si>
  <si>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</si>
  <si>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</si>
  <si>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</si>
  <si>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</si>
  <si>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</si>
  <si>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</si>
  <si>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</si>
  <si>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</si>
  <si>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</si>
  <si>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</si>
  <si>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</si>
  <si>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</si>
  <si>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</si>
  <si>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</si>
  <si>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</si>
  <si>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</si>
  <si>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</si>
  <si>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</si>
  <si>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</si>
  <si>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</si>
  <si>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</si>
  <si>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</si>
  <si>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</si>
  <si>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</si>
  <si>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</si>
  <si>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</si>
  <si>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</si>
  <si>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</si>
  <si>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</si>
  <si>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</si>
  <si>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</si>
  <si>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</si>
  <si>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</si>
  <si>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</si>
  <si>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</si>
  <si>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</si>
  <si>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</si>
  <si>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</si>
  <si>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</si>
  <si>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</si>
  <si>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</si>
  <si>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</si>
  <si>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</si>
  <si>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</si>
  <si>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</si>
  <si>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</si>
  <si>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</si>
  <si>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</si>
  <si>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</si>
  <si>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</si>
  <si>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</si>
  <si>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</si>
  <si>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</si>
  <si>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</si>
  <si>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</si>
  <si>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</si>
  <si>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</si>
  <si>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</si>
  <si>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</si>
  <si>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</si>
  <si>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</si>
  <si>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</si>
  <si>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</si>
  <si>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</si>
  <si>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</si>
  <si>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</si>
  <si>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</si>
  <si>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</si>
  <si>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</si>
  <si>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</si>
  <si>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</si>
  <si>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</si>
  <si>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</si>
  <si>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</si>
  <si>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</si>
  <si>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</si>
  <si>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</si>
  <si>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</si>
  <si>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</si>
  <si>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</si>
  <si>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</si>
  <si>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</si>
  <si>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</si>
  <si>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</si>
  <si>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</si>
  <si>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</si>
  <si>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</si>
  <si>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</si>
  <si>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</si>
  <si>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</si>
  <si>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</si>
  <si>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</si>
  <si>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</si>
  <si>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</si>
  <si>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</si>
  <si>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</si>
  <si>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</si>
  <si>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</si>
  <si>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</si>
  <si>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</si>
  <si>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</si>
  <si>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</si>
  <si>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</si>
  <si>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</si>
  <si>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</si>
  <si>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</si>
  <si>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</si>
  <si>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</si>
  <si>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</si>
  <si>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</si>
  <si>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</si>
  <si>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</si>
  <si>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</si>
  <si>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</si>
  <si>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</si>
  <si>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</si>
  <si>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</si>
  <si>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</si>
  <si>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</si>
  <si>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</si>
  <si>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</si>
  <si>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</si>
  <si>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</si>
  <si>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</si>
  <si>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</si>
  <si>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</si>
  <si>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</si>
  <si>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</si>
  <si>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</si>
  <si>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</si>
  <si>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</si>
  <si>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</si>
  <si>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</si>
  <si>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</si>
  <si>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</si>
  <si>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</si>
  <si>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</si>
  <si>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</si>
  <si>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</si>
  <si>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</si>
  <si>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</si>
  <si>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</si>
  <si>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</si>
  <si>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</si>
  <si>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</si>
  <si>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</si>
  <si>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</si>
  <si>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</si>
  <si>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</si>
  <si>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</si>
  <si>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</si>
  <si>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</si>
  <si>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</si>
  <si>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</si>
  <si>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</si>
  <si>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</si>
  <si>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</si>
  <si>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</si>
  <si>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</si>
  <si>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</si>
  <si>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</si>
  <si>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</si>
  <si>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</si>
  <si>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</si>
  <si>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</si>
  <si>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</si>
  <si>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</si>
  <si>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</si>
  <si>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</si>
  <si>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</si>
  <si>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</si>
  <si>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</si>
  <si>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</si>
  <si>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</si>
  <si>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</si>
  <si>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</si>
  <si>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</si>
  <si>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</si>
  <si>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</si>
  <si>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</si>
  <si>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</si>
  <si>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</si>
  <si>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</si>
  <si>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</si>
  <si>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</si>
  <si>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</si>
  <si>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</si>
  <si>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</si>
  <si>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</si>
  <si>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</si>
  <si>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</si>
  <si>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</si>
  <si>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</si>
  <si>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</si>
  <si>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</si>
  <si>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</si>
  <si>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</si>
  <si>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</si>
  <si>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</si>
  <si>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</si>
  <si>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</si>
  <si>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</si>
  <si>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</si>
  <si>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</si>
  <si>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</si>
  <si>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</si>
  <si>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</si>
  <si>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</si>
  <si>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</si>
  <si>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</si>
  <si>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</si>
  <si>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</si>
  <si>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</si>
  <si>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</si>
  <si>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</si>
  <si>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</si>
  <si>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</si>
  <si>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</si>
  <si>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</si>
  <si>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</si>
  <si>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</si>
  <si>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</si>
  <si>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</si>
  <si>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</si>
  <si>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</si>
  <si>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</si>
  <si>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</si>
  <si>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</si>
  <si>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</si>
  <si>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</si>
  <si>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</si>
  <si>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</si>
  <si>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</si>
  <si>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</si>
  <si>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</si>
  <si>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</si>
  <si>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</si>
  <si>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</si>
  <si>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</si>
  <si>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</si>
  <si>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</si>
  <si>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</si>
  <si>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</si>
  <si>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</si>
  <si>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</si>
  <si>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</si>
  <si>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</si>
  <si>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</si>
  <si>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</si>
  <si>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</si>
  <si>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</si>
  <si>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</si>
  <si>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</si>
  <si>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</si>
  <si>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</si>
  <si>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</si>
  <si>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</si>
  <si>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</si>
  <si>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</si>
  <si>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</si>
  <si>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</si>
  <si>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</si>
  <si>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</si>
  <si>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</si>
  <si>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</si>
  <si>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</si>
  <si>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</si>
  <si>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</si>
  <si>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</si>
  <si>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</si>
  <si>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</si>
  <si>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</si>
  <si>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</si>
  <si>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</si>
  <si>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</si>
  <si>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</si>
  <si>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</si>
  <si>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</si>
  <si>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</si>
  <si>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</si>
  <si>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</si>
  <si>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</si>
  <si>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</si>
  <si>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</si>
  <si>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</si>
  <si>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</si>
  <si>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</si>
  <si>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</si>
  <si>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</si>
  <si>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</si>
  <si>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</si>
  <si>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</si>
  <si>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</si>
  <si>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</si>
  <si>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</si>
  <si>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</si>
  <si>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</si>
  <si>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</si>
  <si>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</si>
  <si>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</si>
  <si>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</si>
  <si>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</si>
  <si>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</si>
  <si>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</si>
  <si>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</si>
  <si>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</si>
  <si>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</si>
  <si>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</si>
  <si>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</si>
  <si>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</si>
  <si>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</si>
  <si>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</si>
  <si>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</si>
  <si>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</si>
  <si>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</si>
  <si>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</si>
  <si>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</si>
  <si>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</si>
  <si>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</si>
  <si>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</si>
  <si>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</si>
  <si>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</si>
  <si>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</si>
  <si>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</si>
  <si>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</si>
  <si>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</si>
  <si>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</si>
  <si>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</si>
  <si>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</si>
  <si>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</si>
  <si>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</si>
  <si>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</si>
  <si>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</si>
  <si>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</si>
  <si>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</si>
  <si>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</si>
  <si>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</si>
  <si>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</si>
  <si>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</si>
  <si>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</si>
  <si>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</si>
  <si>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</si>
  <si>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</si>
  <si>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</si>
  <si>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</si>
  <si>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</si>
  <si>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</si>
  <si>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</si>
  <si>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</si>
  <si>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</si>
  <si>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</si>
  <si>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</si>
  <si>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</si>
  <si>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</si>
  <si>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</si>
  <si>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</si>
  <si>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</si>
  <si>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</si>
  <si>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</si>
  <si>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</si>
  <si>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</si>
  <si>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</si>
  <si>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</si>
  <si>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</si>
  <si>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</si>
  <si>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</si>
  <si>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</si>
  <si>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</si>
  <si>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</si>
  <si>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</si>
  <si>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</si>
  <si>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</si>
  <si>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</si>
  <si>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</si>
  <si>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</si>
  <si>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</si>
  <si>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</si>
  <si>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</si>
  <si>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</si>
  <si>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</si>
  <si>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</si>
  <si>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</si>
  <si>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</si>
  <si>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</si>
  <si>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</si>
  <si>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</si>
  <si>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</si>
  <si>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</si>
  <si>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</si>
  <si>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</si>
  <si>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</si>
  <si>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</si>
  <si>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</si>
  <si>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</si>
  <si>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</si>
  <si>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</si>
  <si>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</si>
  <si>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</si>
  <si>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</si>
  <si>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</si>
  <si>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</si>
  <si>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</si>
  <si>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</si>
  <si>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</si>
  <si>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</si>
  <si>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</si>
  <si>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</si>
  <si>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</si>
  <si>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</si>
  <si>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</si>
  <si>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</si>
  <si>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</si>
  <si>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</si>
  <si>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</si>
  <si>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</si>
  <si>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</si>
  <si>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</si>
  <si>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</si>
  <si>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</si>
  <si>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</si>
  <si>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</si>
  <si>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</si>
  <si>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</si>
  <si>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</si>
  <si>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</si>
  <si>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</si>
  <si>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</si>
  <si>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</si>
  <si>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</si>
  <si>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</si>
  <si>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</si>
  <si>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</si>
  <si>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</si>
  <si>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</si>
  <si>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</si>
  <si>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</si>
  <si>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</si>
  <si>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</si>
  <si>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</si>
  <si>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</si>
  <si>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</si>
  <si>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</si>
  <si>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</si>
  <si>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</si>
  <si>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</si>
  <si>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</si>
  <si>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</si>
  <si>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</si>
  <si>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</si>
  <si>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</si>
  <si>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</si>
  <si>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</si>
  <si>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</si>
  <si>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</si>
  <si>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</si>
  <si>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</si>
  <si>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</si>
  <si>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</si>
  <si>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</si>
  <si>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</si>
  <si>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</si>
  <si>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</si>
  <si>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</si>
  <si>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</si>
  <si>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</si>
  <si>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</si>
  <si>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</si>
  <si>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</si>
  <si>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</si>
  <si>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</si>
  <si>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</si>
  <si>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</si>
  <si>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</si>
  <si>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</si>
  <si>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</si>
  <si>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</si>
  <si>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</si>
  <si>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</si>
  <si>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</si>
  <si>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</si>
  <si>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</si>
  <si>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</si>
  <si>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</si>
  <si>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</si>
  <si>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</si>
  <si>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</si>
  <si>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</si>
  <si>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</si>
  <si>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</si>
  <si>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</si>
  <si>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</si>
  <si>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</si>
  <si>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</si>
  <si>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</si>
  <si>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</si>
  <si>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</si>
  <si>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</si>
  <si>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</si>
  <si>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</si>
  <si>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</si>
  <si>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</si>
  <si>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</si>
  <si>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</si>
  <si>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</si>
  <si>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</si>
  <si>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</si>
  <si>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</si>
  <si>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</si>
  <si>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</si>
  <si>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</si>
  <si>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</si>
  <si>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</si>
  <si>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</si>
  <si>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</si>
  <si>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</si>
  <si>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</si>
  <si>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</si>
  <si>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</si>
  <si>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</si>
  <si>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</si>
  <si>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</si>
  <si>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</si>
  <si>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</si>
  <si>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</si>
  <si>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</si>
  <si>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</si>
  <si>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</si>
  <si>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</si>
  <si>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</si>
  <si>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</si>
  <si>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</si>
  <si>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</si>
  <si>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</si>
  <si>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</si>
  <si>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</si>
  <si>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</si>
  <si>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</si>
  <si>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</si>
  <si>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</si>
  <si>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</si>
  <si>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</si>
  <si>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</si>
  <si>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</si>
  <si>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</si>
  <si>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</si>
  <si>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</si>
  <si>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</si>
  <si>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</si>
  <si>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</si>
  <si>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</si>
  <si>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</si>
  <si>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</si>
  <si>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</si>
  <si>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</si>
  <si>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</si>
  <si>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</si>
  <si>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</si>
  <si>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</si>
  <si>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</si>
  <si>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</si>
  <si>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</si>
  <si>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</si>
  <si>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</si>
  <si>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</si>
  <si>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</si>
  <si>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</si>
  <si>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</si>
  <si>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</si>
  <si>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</si>
  <si>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</si>
  <si>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</si>
  <si>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</si>
  <si>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</si>
  <si>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</si>
  <si>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</si>
  <si>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</si>
  <si>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</si>
  <si>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</si>
  <si>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</si>
  <si>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</si>
  <si>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</si>
  <si>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</si>
  <si>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</si>
  <si>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</si>
  <si>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</si>
  <si>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</si>
  <si>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</si>
  <si>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</si>
  <si>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</si>
  <si>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</si>
  <si>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</si>
  <si>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</si>
  <si>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</si>
  <si>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</si>
  <si>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</si>
  <si>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</si>
  <si>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</si>
  <si>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</si>
  <si>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</si>
  <si>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</si>
  <si>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</si>
  <si>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</si>
  <si>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</si>
  <si>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</si>
  <si>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</si>
  <si>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</si>
  <si>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</si>
  <si>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</si>
  <si>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</si>
  <si>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</si>
  <si>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</si>
  <si>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</si>
  <si>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</si>
  <si>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</si>
  <si>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</si>
  <si>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</si>
  <si>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</si>
  <si>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</si>
  <si>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</si>
  <si>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</si>
  <si>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</si>
  <si>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</si>
  <si>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</si>
  <si>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</si>
  <si>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</si>
  <si>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</si>
  <si>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</si>
  <si>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</si>
  <si>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</si>
  <si>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</si>
  <si>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</si>
  <si>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</si>
  <si>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</si>
  <si>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</si>
  <si>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</si>
  <si>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</si>
  <si>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</si>
  <si>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</si>
  <si>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</si>
  <si>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</si>
  <si>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</si>
  <si>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</si>
  <si>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</si>
  <si>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</si>
  <si>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</si>
  <si>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</si>
  <si>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</si>
  <si>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</si>
  <si>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</si>
  <si>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</si>
  <si>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</si>
  <si>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</si>
  <si>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</si>
  <si>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</si>
  <si>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</si>
  <si>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</si>
  <si>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</si>
  <si>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</si>
  <si>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</si>
  <si>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</si>
  <si>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</si>
  <si>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</si>
  <si>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</si>
  <si>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</si>
  <si>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</si>
  <si>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</si>
  <si>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</si>
  <si>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</si>
  <si>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</si>
  <si>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</si>
  <si>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</si>
  <si>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</si>
  <si>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</si>
  <si>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</si>
  <si>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</si>
  <si>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</si>
  <si>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</si>
  <si>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</si>
  <si>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</si>
  <si>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</si>
  <si>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</si>
  <si>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</si>
  <si>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</si>
  <si>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</si>
  <si>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</si>
  <si>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</si>
  <si>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</si>
  <si>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</si>
  <si>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</si>
  <si>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</si>
  <si>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</si>
  <si>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</si>
  <si>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</si>
  <si>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</si>
  <si>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</si>
  <si>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</si>
  <si>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</si>
  <si>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</si>
  <si>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</si>
  <si>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</si>
  <si>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</si>
  <si>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</si>
  <si>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</si>
  <si>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</si>
  <si>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</si>
  <si>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</si>
  <si>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</si>
  <si>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</si>
  <si>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</si>
  <si>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</si>
  <si>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</si>
  <si>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</si>
  <si>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</si>
  <si>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</si>
  <si>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</si>
  <si>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</si>
  <si>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</si>
  <si>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</si>
  <si>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</si>
  <si>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</si>
  <si>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</si>
  <si>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</si>
  <si>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</si>
  <si>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</si>
  <si>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</si>
  <si>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</si>
  <si>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</si>
  <si>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</si>
  <si>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</si>
  <si>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</si>
  <si>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</si>
  <si>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</si>
  <si>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</si>
  <si>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</si>
  <si>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</si>
  <si>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</si>
  <si>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</si>
  <si>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</si>
  <si>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</si>
  <si>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</si>
  <si>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</si>
  <si>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</si>
  <si>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</si>
  <si>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</si>
  <si>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</si>
  <si>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</si>
  <si>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</si>
  <si>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</si>
  <si>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</si>
  <si>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</si>
  <si>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</si>
  <si>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</si>
  <si>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</si>
  <si>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</si>
  <si>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</si>
  <si>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</si>
  <si>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</si>
  <si>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</si>
  <si>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</si>
  <si>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</si>
  <si>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</si>
  <si>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</si>
  <si>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</si>
  <si>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</si>
  <si>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</si>
  <si>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</si>
  <si>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</si>
  <si>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</si>
  <si>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</si>
  <si>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</si>
  <si>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</si>
  <si>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</si>
  <si>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</si>
  <si>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</si>
  <si>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</si>
  <si>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</si>
  <si>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</si>
  <si>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</si>
  <si>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</si>
  <si>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</si>
  <si>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</si>
  <si>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</si>
  <si>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</si>
  <si>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</si>
  <si>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</si>
  <si>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</si>
  <si>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</si>
  <si>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</si>
  <si>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</si>
  <si>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</si>
  <si>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</si>
  <si>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</si>
  <si>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</si>
  <si>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</si>
  <si>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</si>
  <si>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</si>
  <si>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</si>
  <si>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</si>
  <si>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</si>
  <si>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</si>
  <si>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</si>
  <si>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</si>
  <si>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</si>
  <si>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</si>
  <si>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</si>
  <si>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</si>
  <si>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</si>
  <si>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</si>
  <si>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</si>
  <si>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</si>
  <si>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</si>
  <si>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</si>
  <si>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</si>
  <si>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</si>
  <si>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</si>
  <si>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</si>
  <si>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</si>
  <si>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</si>
  <si>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</si>
  <si>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</si>
  <si>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</si>
  <si>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</si>
  <si>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</si>
  <si>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</si>
  <si>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</si>
  <si>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</si>
  <si>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</si>
  <si>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</si>
  <si>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</si>
  <si>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</si>
  <si>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</si>
  <si>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</si>
  <si>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</si>
  <si>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</si>
  <si>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</si>
  <si>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</si>
  <si>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</si>
  <si>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</si>
  <si>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</si>
  <si>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</si>
  <si>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</si>
  <si>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</si>
  <si>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</si>
  <si>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</si>
  <si>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</si>
  <si>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</si>
  <si>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</si>
  <si>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</si>
  <si>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</si>
  <si>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</si>
  <si>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</si>
  <si>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</si>
  <si>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</si>
  <si>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</si>
  <si>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</si>
  <si>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</si>
  <si>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</si>
  <si>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</si>
  <si>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</si>
  <si>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</si>
  <si>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</si>
  <si>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</si>
  <si>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</si>
  <si>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</si>
  <si>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</si>
  <si>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</si>
  <si>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</si>
  <si>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</si>
  <si>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</si>
  <si>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</si>
  <si>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</si>
  <si>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</si>
  <si>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</si>
  <si>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</si>
  <si>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</si>
  <si>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</si>
  <si>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</si>
  <si>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</si>
  <si>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</si>
  <si>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</si>
  <si>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</si>
  <si>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</si>
  <si>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</si>
  <si>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</si>
  <si>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</si>
  <si>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</si>
  <si>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</si>
  <si>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</si>
  <si>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</si>
  <si>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</si>
  <si>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</si>
  <si>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</si>
  <si>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</si>
  <si>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</si>
  <si>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</si>
  <si>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</si>
  <si>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</si>
  <si>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</si>
  <si>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</si>
  <si>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</si>
  <si>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</si>
  <si>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</si>
  <si>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</si>
  <si>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</si>
  <si>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</si>
  <si>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</si>
  <si>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</si>
  <si>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</si>
  <si>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</si>
  <si>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</si>
  <si>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</si>
  <si>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</si>
  <si>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</si>
  <si>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</si>
  <si>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</si>
  <si>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</si>
  <si>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</si>
  <si>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</si>
  <si>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</si>
  <si>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</si>
  <si>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</si>
  <si>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</si>
  <si>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</si>
  <si>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</si>
  <si>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</si>
  <si>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</si>
  <si>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</si>
  <si>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</si>
  <si>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</si>
  <si>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</si>
  <si>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</si>
  <si>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</si>
  <si>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</si>
  <si>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</si>
  <si>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</si>
  <si>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</si>
  <si>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</si>
  <si>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</si>
  <si>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</si>
  <si>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</si>
  <si>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</si>
  <si>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</si>
  <si>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</si>
  <si>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</si>
  <si>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</si>
  <si>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</si>
  <si>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</si>
  <si>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</si>
  <si>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</si>
  <si>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</si>
  <si>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</si>
  <si>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</si>
  <si>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</si>
  <si>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</si>
  <si>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</si>
  <si>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</si>
  <si>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</si>
  <si>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</si>
  <si>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</si>
  <si>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</si>
  <si>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</si>
  <si>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</si>
  <si>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</si>
  <si>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</si>
  <si>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</si>
  <si>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</si>
  <si>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</si>
  <si>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</si>
  <si>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</si>
  <si>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</si>
  <si>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</si>
  <si>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</si>
  <si>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</si>
  <si>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</si>
  <si>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</si>
  <si>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</si>
  <si>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</si>
  <si>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</si>
  <si>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</si>
  <si>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</si>
  <si>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</si>
  <si>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</si>
  <si>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</si>
  <si>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</si>
  <si>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</si>
  <si>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</si>
  <si>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</si>
  <si>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</si>
  <si>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</si>
  <si>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</si>
  <si>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</si>
  <si>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</si>
  <si>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</si>
  <si>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</si>
  <si>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</si>
  <si>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</si>
  <si>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</si>
  <si>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</si>
  <si>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</si>
  <si>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</si>
  <si>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</si>
  <si>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</si>
  <si>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</si>
  <si>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</si>
  <si>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</si>
  <si>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</si>
  <si>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</si>
  <si>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</si>
  <si>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</si>
  <si>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</si>
  <si>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</si>
  <si>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</si>
  <si>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</si>
  <si>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</si>
  <si>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</si>
  <si>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</si>
  <si>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</si>
  <si>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</si>
  <si>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</si>
  <si>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</si>
  <si>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</si>
  <si>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</si>
  <si>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</si>
  <si>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</si>
  <si>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</si>
  <si>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</si>
  <si>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</si>
  <si>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</si>
  <si>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</si>
  <si>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</si>
  <si>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</si>
  <si>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</si>
  <si>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</si>
  <si>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</si>
  <si>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</si>
  <si>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</si>
  <si>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</si>
  <si>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</si>
  <si>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</si>
  <si>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</si>
  <si>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</si>
  <si>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</si>
  <si>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</si>
  <si>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</si>
  <si>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</si>
  <si>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</si>
  <si>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</si>
  <si>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</si>
  <si>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</si>
  <si>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</si>
  <si>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</si>
  <si>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</si>
  <si>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</si>
  <si>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</si>
  <si>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</si>
  <si>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</si>
  <si>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</si>
  <si>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</si>
  <si>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</si>
  <si>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</si>
  <si>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</si>
  <si>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</si>
  <si>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</si>
  <si>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</si>
  <si>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</si>
  <si>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</si>
  <si>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</si>
  <si>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</si>
  <si>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</si>
  <si>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</si>
  <si>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</si>
  <si>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</si>
  <si>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</si>
  <si>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</si>
  <si>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</si>
  <si>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</si>
  <si>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</si>
  <si>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</si>
  <si>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</si>
  <si>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</si>
  <si>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</si>
  <si>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</si>
  <si>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</si>
  <si>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</si>
  <si>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</si>
  <si>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</si>
  <si>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</si>
  <si>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</si>
  <si>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</si>
  <si>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</si>
  <si>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</si>
  <si>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</si>
  <si>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</si>
  <si>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</si>
  <si>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</si>
  <si>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</si>
  <si>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</si>
  <si>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</si>
  <si>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</si>
  <si>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</si>
  <si>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</si>
  <si>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</si>
  <si>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</si>
  <si>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</si>
  <si>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</si>
  <si>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</si>
  <si>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</si>
  <si>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</si>
  <si>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</si>
  <si>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</si>
  <si>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</si>
  <si>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</si>
  <si>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</si>
  <si>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</si>
  <si>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</si>
  <si>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</si>
  <si>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</si>
  <si>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</si>
  <si>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</si>
  <si>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</si>
  <si>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</si>
  <si>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</si>
  <si>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</si>
  <si>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</si>
  <si>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</si>
  <si>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</si>
  <si>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</si>
  <si>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</si>
  <si>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</si>
  <si>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</si>
  <si>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</si>
  <si>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</si>
  <si>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</si>
  <si>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</si>
  <si>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</si>
  <si>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</si>
  <si>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</si>
  <si>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</si>
  <si>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</si>
  <si>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</si>
  <si>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</si>
  <si>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</si>
  <si>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</si>
  <si>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</si>
  <si>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</si>
  <si>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</si>
  <si>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</si>
  <si>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</si>
  <si>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</si>
  <si>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</si>
  <si>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</si>
  <si>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</si>
  <si>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</si>
  <si>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</si>
  <si>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</si>
  <si>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</si>
  <si>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</si>
  <si>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</si>
  <si>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</si>
  <si>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</si>
  <si>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</si>
  <si>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</si>
  <si>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</si>
  <si>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</si>
  <si>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</si>
  <si>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</si>
  <si>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</si>
  <si>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</si>
  <si>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</si>
  <si>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</si>
  <si>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</si>
  <si>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</si>
  <si>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</si>
  <si>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</si>
  <si>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</si>
  <si>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</si>
  <si>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</si>
  <si>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</si>
  <si>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</si>
  <si>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</si>
  <si>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</si>
  <si>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</si>
  <si>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</si>
  <si>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</si>
  <si>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</si>
  <si>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</si>
  <si>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</si>
  <si>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</si>
  <si>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</si>
  <si>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</si>
  <si>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</si>
  <si>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</si>
  <si>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</si>
  <si>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</si>
  <si>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</si>
  <si>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</si>
  <si>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</si>
  <si>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</si>
  <si>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</si>
  <si>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</si>
  <si>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</si>
  <si>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</si>
  <si>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</si>
  <si>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</si>
  <si>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</si>
  <si>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</si>
  <si>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</si>
  <si>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</si>
  <si>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</si>
  <si>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</si>
  <si>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</si>
  <si>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</si>
  <si>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</si>
  <si>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</si>
  <si>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</si>
  <si>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</si>
  <si>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</si>
  <si>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</si>
  <si>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</si>
  <si>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</si>
  <si>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</si>
  <si>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</si>
  <si>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</si>
  <si>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</si>
  <si>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</si>
  <si>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</si>
  <si>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</si>
  <si>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</si>
  <si>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</si>
  <si>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</si>
  <si>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</si>
  <si>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</si>
  <si>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</si>
  <si>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</si>
  <si>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</si>
  <si>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</si>
  <si>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</si>
  <si>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</si>
  <si>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</si>
  <si>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</si>
  <si>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</si>
  <si>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</si>
  <si>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</si>
  <si>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</si>
  <si>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</si>
  <si>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</si>
  <si>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</si>
  <si>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</si>
  <si>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</si>
  <si>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</si>
  <si>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</si>
  <si>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</si>
  <si>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</si>
  <si>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</si>
  <si>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</si>
  <si>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</si>
  <si>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</si>
  <si>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</si>
  <si>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</si>
  <si>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</si>
  <si>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</si>
  <si>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</si>
  <si>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</si>
  <si>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</si>
  <si>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</si>
  <si>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</si>
  <si>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</si>
  <si>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</si>
  <si>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</si>
  <si>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</si>
  <si>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</si>
  <si>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</si>
  <si>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</si>
  <si>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</si>
  <si>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</si>
  <si>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</si>
  <si>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</si>
  <si>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</si>
  <si>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</si>
  <si>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</si>
  <si>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</si>
  <si>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</si>
  <si>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</si>
  <si>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</si>
  <si>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</si>
  <si>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</si>
  <si>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</si>
  <si>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</si>
  <si>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</si>
  <si>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</si>
  <si>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</si>
  <si>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</si>
  <si>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</si>
  <si>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</si>
  <si>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</si>
  <si>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</si>
  <si>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</si>
  <si>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</si>
  <si>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</si>
  <si>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</si>
  <si>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</si>
  <si>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</si>
  <si>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</si>
  <si>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</si>
  <si>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</si>
  <si>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</si>
  <si>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</si>
  <si>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</si>
  <si>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</si>
  <si>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</si>
  <si>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</si>
  <si>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</si>
  <si>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</si>
  <si>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</si>
  <si>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</si>
  <si>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</si>
  <si>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</si>
  <si>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</si>
  <si>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</si>
  <si>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</si>
  <si>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</si>
  <si>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</si>
  <si>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</si>
  <si>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</si>
  <si>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</si>
  <si>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</si>
  <si>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</si>
  <si>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</si>
  <si>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</si>
  <si>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</si>
  <si>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</si>
  <si>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</si>
  <si>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</si>
  <si>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</si>
  <si>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</si>
  <si>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</si>
  <si>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</si>
  <si>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</si>
  <si>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</si>
  <si>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</si>
  <si>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</si>
  <si>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</si>
  <si>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</si>
  <si>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</si>
  <si>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</si>
  <si>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</si>
  <si>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</si>
  <si>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</si>
  <si>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</si>
  <si>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</si>
  <si>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</si>
  <si>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</si>
  <si>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</si>
  <si>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</si>
  <si>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</si>
  <si>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</si>
  <si>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</si>
  <si>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</si>
  <si>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</si>
  <si>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</si>
  <si>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</si>
  <si>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</si>
  <si>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</si>
  <si>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</si>
  <si>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</si>
  <si>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</si>
  <si>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</si>
  <si>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</si>
  <si>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</si>
  <si>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</si>
  <si>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</si>
  <si>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</si>
  <si>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</si>
  <si>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</si>
  <si>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</si>
  <si>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</si>
  <si>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</si>
  <si>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</si>
  <si>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</si>
  <si>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</si>
  <si>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</si>
  <si>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</si>
  <si>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</si>
  <si>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</si>
  <si>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</si>
  <si>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</si>
  <si>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</si>
  <si>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</si>
  <si>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</si>
  <si>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</si>
  <si>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</si>
  <si>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</si>
  <si>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</si>
  <si>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</si>
  <si>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</si>
  <si>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</si>
  <si>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</si>
  <si>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</si>
  <si>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</si>
  <si>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</si>
  <si>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</si>
  <si>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</si>
  <si>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</si>
  <si>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</si>
  <si>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</si>
  <si>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</si>
  <si>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</si>
  <si>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</si>
  <si>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</si>
  <si>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</si>
  <si>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</si>
  <si>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</si>
  <si>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</si>
  <si>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</si>
  <si>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</si>
  <si>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</si>
  <si>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</si>
  <si>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</si>
  <si>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</si>
  <si>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</si>
  <si>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</si>
  <si>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</si>
  <si>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</si>
  <si>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</si>
  <si>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</si>
  <si>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</si>
  <si>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</si>
  <si>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</si>
  <si>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</si>
  <si>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</si>
  <si>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</si>
  <si>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</si>
  <si>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</si>
  <si>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</si>
  <si>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</si>
  <si>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</si>
  <si>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</si>
  <si>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</si>
  <si>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</si>
  <si>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</si>
  <si>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</si>
  <si>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</si>
  <si>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</si>
  <si>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</si>
  <si>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</si>
  <si>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</si>
  <si>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</si>
  <si>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</si>
  <si>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</si>
  <si>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</si>
  <si>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</si>
  <si>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</si>
  <si>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</si>
  <si>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</si>
  <si>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</si>
  <si>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</si>
  <si>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</si>
  <si>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</si>
  <si>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</si>
  <si>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</si>
  <si>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</si>
  <si>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</si>
  <si>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</si>
  <si>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</si>
  <si>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</si>
  <si>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</si>
  <si>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</si>
  <si>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</si>
  <si>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</si>
  <si>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</si>
  <si>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</si>
  <si>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</si>
  <si>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</si>
  <si>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</si>
  <si>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</si>
  <si>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</si>
  <si>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</si>
  <si>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</si>
  <si>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</si>
  <si>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</si>
  <si>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</si>
  <si>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</si>
  <si>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</si>
  <si>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</si>
  <si>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</si>
  <si>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</si>
  <si>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</si>
  <si>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</si>
  <si>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</si>
  <si>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</si>
  <si>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</si>
  <si>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</si>
  <si>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</si>
  <si>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</si>
  <si>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</si>
  <si>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</si>
  <si>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</si>
  <si>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</si>
  <si>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</si>
  <si>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</si>
  <si>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</si>
  <si>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</si>
  <si>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</si>
  <si>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</si>
  <si>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</si>
  <si>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</si>
  <si>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</si>
  <si>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</si>
  <si>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</si>
  <si>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</si>
  <si>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</si>
  <si>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</si>
  <si>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</si>
  <si>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</si>
  <si>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</si>
  <si>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</si>
  <si>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</si>
  <si>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</si>
  <si>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</si>
  <si>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</si>
  <si>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</si>
  <si>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</si>
  <si>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</si>
  <si>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</si>
  <si>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</si>
  <si>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</si>
  <si>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</si>
  <si>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</si>
  <si>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</si>
  <si>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</si>
  <si>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</si>
  <si>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</si>
  <si>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</si>
  <si>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</si>
  <si>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</si>
  <si>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</si>
  <si>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</si>
  <si>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</si>
  <si>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</si>
  <si>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</si>
  <si>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</si>
  <si>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</si>
  <si>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</si>
  <si>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</si>
  <si>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</si>
  <si>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</si>
  <si>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</si>
  <si>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</si>
  <si>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</si>
  <si>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</si>
  <si>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</si>
  <si>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</si>
  <si>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</si>
  <si>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</si>
  <si>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</si>
  <si>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</si>
  <si>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</si>
  <si>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</si>
  <si>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</si>
  <si>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</si>
  <si>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</si>
  <si>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</si>
  <si>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</si>
  <si>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</si>
  <si>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</si>
  <si>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</si>
  <si>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</si>
  <si>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</si>
  <si>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</si>
  <si>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</si>
  <si>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</si>
  <si>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</si>
  <si>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</si>
  <si>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</si>
  <si>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</si>
  <si>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</si>
  <si>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</si>
  <si>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</si>
  <si>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</si>
  <si>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</si>
  <si>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</si>
  <si>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</si>
  <si>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</si>
  <si>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</si>
  <si>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</si>
  <si>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</si>
  <si>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</si>
  <si>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</si>
  <si>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</si>
  <si>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</si>
  <si>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</si>
  <si>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</si>
  <si>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</si>
  <si>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</si>
  <si>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</si>
  <si>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</si>
  <si>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</si>
  <si>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</si>
  <si>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</si>
  <si>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</si>
  <si>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</si>
  <si>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</si>
  <si>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</si>
  <si>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</si>
  <si>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</si>
  <si>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</si>
  <si>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</si>
  <si>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</si>
  <si>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</si>
  <si>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</si>
  <si>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</si>
  <si>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</si>
  <si>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</si>
  <si>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</si>
  <si>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</si>
  <si>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</si>
  <si>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</si>
  <si>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</si>
  <si>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</si>
  <si>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</si>
  <si>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</si>
  <si>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</si>
  <si>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</si>
  <si>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</si>
  <si>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</si>
  <si>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</si>
  <si>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</si>
  <si>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</si>
  <si>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</si>
  <si>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</si>
  <si>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</si>
  <si>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</si>
  <si>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</si>
  <si>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</si>
  <si>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</si>
  <si>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</si>
  <si>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</si>
  <si>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</si>
  <si>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</si>
  <si>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</si>
  <si>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</si>
  <si>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</si>
  <si>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</si>
  <si>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</si>
  <si>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</si>
  <si>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</si>
  <si>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</si>
  <si>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</si>
  <si>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</si>
  <si>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</si>
  <si>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</si>
  <si>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</si>
  <si>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</si>
  <si>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</si>
  <si>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</si>
  <si>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</si>
  <si>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</si>
  <si>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</si>
  <si>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</si>
  <si>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</si>
  <si>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</si>
  <si>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</si>
  <si>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</si>
  <si>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</si>
  <si>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</si>
  <si>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</si>
  <si>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</si>
  <si>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</si>
  <si>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</si>
  <si>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</si>
  <si>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</si>
  <si>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</si>
  <si>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</si>
  <si>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</si>
  <si>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</si>
  <si>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</si>
  <si>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</si>
  <si>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</si>
  <si>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</si>
  <si>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</si>
  <si>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</si>
  <si>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</si>
  <si>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</si>
  <si>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</si>
  <si>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</si>
  <si>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</si>
  <si>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</si>
  <si>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</si>
  <si>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</si>
  <si>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</si>
  <si>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</si>
  <si>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</si>
  <si>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</si>
  <si>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</si>
  <si>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</si>
  <si>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</si>
  <si>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</si>
  <si>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</si>
  <si>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</si>
  <si>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</si>
  <si>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</si>
  <si>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</si>
  <si>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</si>
  <si>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</si>
  <si>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</si>
  <si>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</si>
  <si>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</si>
  <si>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</si>
  <si>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</si>
  <si>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</si>
  <si>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</si>
  <si>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</si>
  <si>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</si>
  <si>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</si>
  <si>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</si>
  <si>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</si>
  <si>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</si>
  <si>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</si>
  <si>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</si>
  <si>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</si>
  <si>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</si>
  <si>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</si>
  <si>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</si>
  <si>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</si>
  <si>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</si>
  <si>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</si>
  <si>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</si>
  <si>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</si>
  <si>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</si>
  <si>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</si>
  <si>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</si>
  <si>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</si>
  <si>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</si>
  <si>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</si>
  <si>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</si>
  <si>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</si>
  <si>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</si>
  <si>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</si>
  <si>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</si>
  <si>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</si>
  <si>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</si>
  <si>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</si>
  <si>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</si>
  <si>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</si>
  <si>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</si>
  <si>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</si>
  <si>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</si>
  <si>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</si>
  <si>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</si>
  <si>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</si>
  <si>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</si>
  <si>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</si>
  <si>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</si>
  <si>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</si>
  <si>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</si>
  <si>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</si>
  <si>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</si>
  <si>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</si>
  <si>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</si>
  <si>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</si>
  <si>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</si>
  <si>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</si>
  <si>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</si>
  <si>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</si>
  <si>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</si>
  <si>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</si>
  <si>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</si>
  <si>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</si>
  <si>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</si>
  <si>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</si>
  <si>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</si>
  <si>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</si>
  <si>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</si>
  <si>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</si>
  <si>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</si>
  <si>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</si>
  <si>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</si>
  <si>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</si>
  <si>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</si>
  <si>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</si>
  <si>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</si>
  <si>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</si>
  <si>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</si>
  <si>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</si>
  <si>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</si>
  <si>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</si>
  <si>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</si>
  <si>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</si>
  <si>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</si>
  <si>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</si>
  <si>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</si>
  <si>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</si>
  <si>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</si>
  <si>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</si>
  <si>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</si>
  <si>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</si>
  <si>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</si>
  <si>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</si>
  <si>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</si>
  <si>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</si>
  <si>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</si>
  <si>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</si>
  <si>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</si>
  <si>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</si>
  <si>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</si>
  <si>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</si>
  <si>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</si>
  <si>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</si>
  <si>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</si>
  <si>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</si>
  <si>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</si>
  <si>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</si>
  <si>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</si>
  <si>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</si>
  <si>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</si>
  <si>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</si>
  <si>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</si>
  <si>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</si>
  <si>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</si>
  <si>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</si>
  <si>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</si>
  <si>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</si>
  <si>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</si>
  <si>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</si>
  <si>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</si>
  <si>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</si>
  <si>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</si>
  <si>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</si>
  <si>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</si>
  <si>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</si>
  <si>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</si>
  <si>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</si>
  <si>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</si>
  <si>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</si>
  <si>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</si>
  <si>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</si>
  <si>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</si>
  <si>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</si>
  <si>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</si>
  <si>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</si>
  <si>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</si>
  <si>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</si>
  <si>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</si>
  <si>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</si>
  <si>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</si>
  <si>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</si>
  <si>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</si>
  <si>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</si>
  <si>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</si>
  <si>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</si>
  <si>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</si>
  <si>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</si>
  <si>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</si>
  <si>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</si>
  <si>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</si>
  <si>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</si>
  <si>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</si>
  <si>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</si>
  <si>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</si>
  <si>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</si>
  <si>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</si>
  <si>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</si>
  <si>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</si>
  <si>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</si>
  <si>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</si>
  <si>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</si>
  <si>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</si>
  <si>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</si>
  <si>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</si>
  <si>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</si>
  <si>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</si>
  <si>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</si>
  <si>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</si>
  <si>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</si>
  <si>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</si>
  <si>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</si>
  <si>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</si>
  <si>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</si>
  <si>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</si>
  <si>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</si>
  <si>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</si>
  <si>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</si>
  <si>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</si>
  <si>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</si>
  <si>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</si>
  <si>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</si>
  <si>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</si>
  <si>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</si>
  <si>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</si>
  <si>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</si>
  <si>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</si>
  <si>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</si>
  <si>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</si>
  <si>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</si>
  <si>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</si>
  <si>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</si>
  <si>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</si>
  <si>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</si>
  <si>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</si>
  <si>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</si>
  <si>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</si>
  <si>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</si>
  <si>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</si>
  <si>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</si>
  <si>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</si>
  <si>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</si>
  <si>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</si>
  <si>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</si>
  <si>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</si>
  <si>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</si>
  <si>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</si>
  <si>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</si>
  <si>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</si>
  <si>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</si>
  <si>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</si>
  <si>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</si>
  <si>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</si>
  <si>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</si>
  <si>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</si>
  <si>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</si>
  <si>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</si>
  <si>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</si>
  <si>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</si>
  <si>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</si>
  <si>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</si>
  <si>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</si>
  <si>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</si>
  <si>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</si>
  <si>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</si>
  <si>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</si>
  <si>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</si>
  <si>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</si>
  <si>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</si>
  <si>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</si>
  <si>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</si>
  <si>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</si>
  <si>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</si>
  <si>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</si>
  <si>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</si>
  <si>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</si>
  <si>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</si>
  <si>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</si>
  <si>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</si>
  <si>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</si>
  <si>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</si>
  <si>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</si>
  <si>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</si>
  <si>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</si>
  <si>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</si>
  <si>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</si>
  <si>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</si>
  <si>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</si>
  <si>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</si>
  <si>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</si>
  <si>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</si>
  <si>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</si>
  <si>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</si>
  <si>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</si>
  <si>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</si>
  <si>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</si>
  <si>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</si>
  <si>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</si>
  <si>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</si>
  <si>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</si>
  <si>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</si>
  <si>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</si>
  <si>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</si>
  <si>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</si>
  <si>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</si>
  <si>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</si>
  <si>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</si>
  <si>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</si>
  <si>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</si>
  <si>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</si>
  <si>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</si>
  <si>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</si>
  <si>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</si>
  <si>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</si>
  <si>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</si>
  <si>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</si>
  <si>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</si>
  <si>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</si>
  <si>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</si>
  <si>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</si>
  <si>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</si>
  <si>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</si>
  <si>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</si>
  <si>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</si>
  <si>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</si>
  <si>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</si>
  <si>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</si>
  <si>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</si>
  <si>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</si>
  <si>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</si>
  <si>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</si>
  <si>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</si>
  <si>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</si>
  <si>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</si>
  <si>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</si>
  <si>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</si>
  <si>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</si>
  <si>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</si>
  <si>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</si>
  <si>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</si>
  <si>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</si>
  <si>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</si>
  <si>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</si>
  <si>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</si>
  <si>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</si>
  <si>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</si>
  <si>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</si>
  <si>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</si>
  <si>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</si>
  <si>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</si>
  <si>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</si>
  <si>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</si>
  <si>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</si>
  <si>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</si>
  <si>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</si>
  <si>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</si>
  <si>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</si>
  <si>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</si>
  <si>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</si>
  <si>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</si>
  <si>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</si>
  <si>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</si>
  <si>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</si>
  <si>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</si>
  <si>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</si>
  <si>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</si>
  <si>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</si>
  <si>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</si>
  <si>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</si>
  <si>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</si>
  <si>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</si>
  <si>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</si>
  <si>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</si>
  <si>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</si>
  <si>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</si>
  <si>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</si>
  <si>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</si>
  <si>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</si>
  <si>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</si>
  <si>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</si>
  <si>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</si>
  <si>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</si>
  <si>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</si>
  <si>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</si>
  <si>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</si>
  <si>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</si>
  <si>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</si>
  <si>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</si>
  <si>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</si>
  <si>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</si>
  <si>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</si>
  <si>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</si>
  <si>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</si>
  <si>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</si>
  <si>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</si>
  <si>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</si>
  <si>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</si>
  <si>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</si>
  <si>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</si>
  <si>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</si>
  <si>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</si>
  <si>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</si>
  <si>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</si>
  <si>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</si>
  <si>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</si>
  <si>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</si>
  <si>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</si>
  <si>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</si>
  <si>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</si>
  <si>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</si>
  <si>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</si>
  <si>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</si>
  <si>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</si>
  <si>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</si>
  <si>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</si>
  <si>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</si>
  <si>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</si>
  <si>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</si>
  <si>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</si>
  <si>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</si>
  <si>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</si>
  <si>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</si>
  <si>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</si>
  <si>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</si>
  <si>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</si>
  <si>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</si>
  <si>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</si>
  <si>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</si>
  <si>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</si>
  <si>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</si>
  <si>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</si>
  <si>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</si>
  <si>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</si>
  <si>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</si>
  <si>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</si>
  <si>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</si>
  <si>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</si>
  <si>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</si>
  <si>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</si>
  <si>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</si>
  <si>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</si>
  <si>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</si>
  <si>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</si>
  <si>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</si>
  <si>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</si>
  <si>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</si>
  <si>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</si>
  <si>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</si>
  <si>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</si>
  <si>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</si>
  <si>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</si>
  <si>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</si>
  <si>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</si>
  <si>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</si>
  <si>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</si>
  <si>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</si>
  <si>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</si>
  <si>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</si>
  <si>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</si>
  <si>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</si>
  <si>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</si>
  <si>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</si>
  <si>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</si>
  <si>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</si>
  <si>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</si>
  <si>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</si>
  <si>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</si>
  <si>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</si>
  <si>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</si>
  <si>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</si>
  <si>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</si>
  <si>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</si>
  <si>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</si>
  <si>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</si>
  <si>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</si>
  <si>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</si>
  <si>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</si>
  <si>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</si>
  <si>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</si>
  <si>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</si>
  <si>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</si>
  <si>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</si>
  <si>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</si>
  <si>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</si>
  <si>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</si>
  <si>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</si>
  <si>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</si>
  <si>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</si>
  <si>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</si>
  <si>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</si>
  <si>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</si>
  <si>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</si>
  <si>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</si>
  <si>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</si>
  <si>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</si>
  <si>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</si>
  <si>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</si>
  <si>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</si>
  <si>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</si>
  <si>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</si>
  <si>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</si>
  <si>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</si>
  <si>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</si>
  <si>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</si>
  <si>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</si>
  <si>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</si>
  <si>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</si>
  <si>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</si>
  <si>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</si>
  <si>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</si>
  <si>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</si>
  <si>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</si>
  <si>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</si>
  <si>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</si>
  <si>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</si>
  <si>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</si>
  <si>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</si>
  <si>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</si>
  <si>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</si>
  <si>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</si>
  <si>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</si>
  <si>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</si>
  <si>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</si>
  <si>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</si>
  <si>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</si>
  <si>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</si>
  <si>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</si>
  <si>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</si>
  <si>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</si>
  <si>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</si>
  <si>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</si>
  <si>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</si>
  <si>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</si>
  <si>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</si>
  <si>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</si>
  <si>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</si>
  <si>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</si>
  <si>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</si>
  <si>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</si>
  <si>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</si>
  <si>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</si>
  <si>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</si>
  <si>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</si>
  <si>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</si>
  <si>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</si>
  <si>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</si>
  <si>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</si>
  <si>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</si>
  <si>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</si>
  <si>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</si>
  <si>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</si>
  <si>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</si>
  <si>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</si>
  <si>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</si>
  <si>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</si>
  <si>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</si>
  <si>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</si>
  <si>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</si>
  <si>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</si>
  <si>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</si>
  <si>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</si>
  <si>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</si>
  <si>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</si>
  <si>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</si>
  <si>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</si>
  <si>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</si>
  <si>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</si>
  <si>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</si>
  <si>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</si>
  <si>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</si>
  <si>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</si>
  <si>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</si>
  <si>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</si>
  <si>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</si>
  <si>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</si>
  <si>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</si>
  <si>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</si>
  <si>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</si>
  <si>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</si>
  <si>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</si>
  <si>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</si>
  <si>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</si>
  <si>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</si>
  <si>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</si>
  <si>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</si>
  <si>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</si>
  <si>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</si>
  <si>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</si>
  <si>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</si>
  <si>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</si>
  <si>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</si>
  <si>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</si>
  <si>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</si>
  <si>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</si>
  <si>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</si>
  <si>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</si>
  <si>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</si>
  <si>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</si>
  <si>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</si>
  <si>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</si>
  <si>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</si>
  <si>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</si>
  <si>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</si>
  <si>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</si>
  <si>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</si>
  <si>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</si>
  <si>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</si>
  <si>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</si>
  <si>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</si>
  <si>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</si>
  <si>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</si>
  <si>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</si>
  <si>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</si>
  <si>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</si>
  <si>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</si>
  <si>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</si>
  <si>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</si>
  <si>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</si>
  <si>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</si>
  <si>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</si>
  <si>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</si>
  <si>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</si>
  <si>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</si>
  <si>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</si>
  <si>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</si>
  <si>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</si>
  <si>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</si>
  <si>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</si>
  <si>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</si>
  <si>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</si>
  <si>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</si>
  <si>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</si>
  <si>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</si>
  <si>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</si>
  <si>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</si>
  <si>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</si>
  <si>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</si>
  <si>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</si>
  <si>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</si>
  <si>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</si>
  <si>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</si>
  <si>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</si>
  <si>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</si>
  <si>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</si>
  <si>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</si>
  <si>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</si>
  <si>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</si>
  <si>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</si>
  <si>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</si>
  <si>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</si>
  <si>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</si>
  <si>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</si>
  <si>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</si>
  <si>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</si>
  <si>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</si>
  <si>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</si>
  <si>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</si>
  <si>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</si>
  <si>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</si>
  <si>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</si>
  <si>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</si>
  <si>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</si>
  <si>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</si>
  <si>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</si>
  <si>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</si>
  <si>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</si>
  <si>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</si>
  <si>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</si>
  <si>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</si>
  <si>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</si>
  <si>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</si>
  <si>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</si>
  <si>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</si>
  <si>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</si>
  <si>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</si>
  <si>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</si>
  <si>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</si>
  <si>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</si>
  <si>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</si>
  <si>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</si>
  <si>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</si>
  <si>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</si>
  <si>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</si>
  <si>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</si>
  <si>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</si>
  <si>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</si>
  <si>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</si>
  <si>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</si>
  <si>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</si>
  <si>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</si>
  <si>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</si>
  <si>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</si>
  <si>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</si>
  <si>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</si>
  <si>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</si>
  <si>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</si>
  <si>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</si>
  <si>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</si>
  <si>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</si>
  <si>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</si>
  <si>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</si>
  <si>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</si>
  <si>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</si>
  <si>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</si>
  <si>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</si>
  <si>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</si>
  <si>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</si>
  <si>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</si>
  <si>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</si>
  <si>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</si>
  <si>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</si>
  <si>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</si>
  <si>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</si>
  <si>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</si>
  <si>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</si>
  <si>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</si>
  <si>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</si>
  <si>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</si>
  <si>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</si>
  <si>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</si>
  <si>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</si>
  <si>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</si>
  <si>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</si>
  <si>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</si>
  <si>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</si>
  <si>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</si>
  <si>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</si>
  <si>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</si>
  <si>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</si>
  <si>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</si>
  <si>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</si>
  <si>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</si>
  <si>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</si>
  <si>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</si>
  <si>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</si>
  <si>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</si>
  <si>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</si>
  <si>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</si>
  <si>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</si>
  <si>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</si>
  <si>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</si>
  <si>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</si>
  <si>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</si>
  <si>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</si>
  <si>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</si>
  <si>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</si>
  <si>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</si>
  <si>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</si>
  <si>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</si>
  <si>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</si>
  <si>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</si>
  <si>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</si>
  <si>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</si>
  <si>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</si>
  <si>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</si>
  <si>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</si>
  <si>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</si>
  <si>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</si>
  <si>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</si>
  <si>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</si>
  <si>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</si>
  <si>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</si>
  <si>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</si>
  <si>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</si>
  <si>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</si>
  <si>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</si>
  <si>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</si>
  <si>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</si>
  <si>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</si>
  <si>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</si>
  <si>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</si>
  <si>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</si>
  <si>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</si>
  <si>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</si>
  <si>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</si>
  <si>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</si>
  <si>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</si>
  <si>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</si>
  <si>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</si>
  <si>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</si>
  <si>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</si>
  <si>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</si>
  <si>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</si>
  <si>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</si>
  <si>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</si>
  <si>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</si>
  <si>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</si>
  <si>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</si>
  <si>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</si>
  <si>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</si>
  <si>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</si>
  <si>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</si>
  <si>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</si>
  <si>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</si>
  <si>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</si>
  <si>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</si>
  <si>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</si>
  <si>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</si>
  <si>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</si>
  <si>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</si>
  <si>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</si>
  <si>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</si>
  <si>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</si>
  <si>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</si>
  <si>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</si>
  <si>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</si>
  <si>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</si>
  <si>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</si>
  <si>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</si>
  <si>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</si>
  <si>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</si>
  <si>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</si>
  <si>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</si>
  <si>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</si>
  <si>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</si>
  <si>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</si>
  <si>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</si>
  <si>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</si>
  <si>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</si>
  <si>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</si>
  <si>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</si>
  <si>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</si>
  <si>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</si>
  <si>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</si>
  <si>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</si>
  <si>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</si>
  <si>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</si>
  <si>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</si>
  <si>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</si>
  <si>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</si>
  <si>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</si>
  <si>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</si>
  <si>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</si>
  <si>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</si>
  <si>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</si>
  <si>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</si>
  <si>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</si>
  <si>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</si>
  <si>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</si>
  <si>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</si>
  <si>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</si>
  <si>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</si>
  <si>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</si>
  <si>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</si>
  <si>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</si>
  <si>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</si>
  <si>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</si>
  <si>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</si>
  <si>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</si>
  <si>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</si>
  <si>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</si>
  <si>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</si>
  <si>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</si>
  <si>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</si>
  <si>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</si>
  <si>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</si>
  <si>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</si>
  <si>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</si>
  <si>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</si>
  <si>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</si>
  <si>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</si>
  <si>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</si>
  <si>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</si>
  <si>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</si>
  <si>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</si>
  <si>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</si>
  <si>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</si>
  <si>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</si>
  <si>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</si>
  <si>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</si>
  <si>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</si>
  <si>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</si>
  <si>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</si>
  <si>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</si>
  <si>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</si>
  <si>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</si>
  <si>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</si>
  <si>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</si>
  <si>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</si>
  <si>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</si>
  <si>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</si>
  <si>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</si>
  <si>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</si>
  <si>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</si>
  <si>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</si>
  <si>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</si>
  <si>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</si>
  <si>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</si>
  <si>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</si>
  <si>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</si>
  <si>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</si>
  <si>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</si>
  <si>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</si>
  <si>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</si>
  <si>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</si>
  <si>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</si>
  <si>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</si>
  <si>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</si>
  <si>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</si>
  <si>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</si>
  <si>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</si>
  <si>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</si>
  <si>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</si>
  <si>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</si>
  <si>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</si>
  <si>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</si>
  <si>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</si>
  <si>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</si>
  <si>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</si>
  <si>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</si>
  <si>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</si>
  <si>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</si>
  <si>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</si>
  <si>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</si>
  <si>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</si>
  <si>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</si>
  <si>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</si>
  <si>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</si>
  <si>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</si>
  <si>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</si>
  <si>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</si>
  <si>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</si>
  <si>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</si>
  <si>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</si>
  <si>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</si>
  <si>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</si>
  <si>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</si>
  <si>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</si>
  <si>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</si>
  <si>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</si>
  <si>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</si>
  <si>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</si>
  <si>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</si>
  <si>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</si>
  <si>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</si>
  <si>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</si>
  <si>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</si>
  <si>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</si>
  <si>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</si>
  <si>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</si>
  <si>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</si>
  <si>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</si>
  <si>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</si>
  <si>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</si>
  <si>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</si>
  <si>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</si>
  <si>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</si>
  <si>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</si>
  <si>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</si>
  <si>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</si>
  <si>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</si>
  <si>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</si>
  <si>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</si>
  <si>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</si>
  <si>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</si>
  <si>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</si>
  <si>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</si>
  <si>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</si>
  <si>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</si>
  <si>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</si>
  <si>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</si>
  <si>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</si>
  <si>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</si>
  <si>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</si>
  <si>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</si>
  <si>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</si>
  <si>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</si>
  <si>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</si>
  <si>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</si>
  <si>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</si>
  <si>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</si>
  <si>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</si>
  <si>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</si>
  <si>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</si>
  <si>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</si>
  <si>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</si>
  <si>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</si>
  <si>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</si>
  <si>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</si>
  <si>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</si>
  <si>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</si>
  <si>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</si>
  <si>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</si>
  <si>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</si>
  <si>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</si>
  <si>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</si>
  <si>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</si>
  <si>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</si>
  <si>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</si>
  <si>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</si>
  <si>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</si>
  <si>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</si>
  <si>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</si>
  <si>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</si>
  <si>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</si>
  <si>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</si>
  <si>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</si>
  <si>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</si>
  <si>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</si>
  <si>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</si>
  <si>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</si>
  <si>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</si>
  <si>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</si>
  <si>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</si>
  <si>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</si>
  <si>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</si>
  <si>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</si>
  <si>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</si>
  <si>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</si>
  <si>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</si>
  <si>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</si>
  <si>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</si>
  <si>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</si>
  <si>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</si>
  <si>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</si>
  <si>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</si>
  <si>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</si>
  <si>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</si>
  <si>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</si>
  <si>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</si>
  <si>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</si>
  <si>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</si>
  <si>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</si>
  <si>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</si>
  <si>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</si>
  <si>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</si>
  <si>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</si>
  <si>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</si>
  <si>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</si>
  <si>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</si>
  <si>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</si>
  <si>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</si>
  <si>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</si>
  <si>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</si>
  <si>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</si>
  <si>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</si>
  <si>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</si>
  <si>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</si>
  <si>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</si>
  <si>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</si>
  <si>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</si>
  <si>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</si>
  <si>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</si>
  <si>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</si>
  <si>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</si>
  <si>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</si>
  <si>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</si>
  <si>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</si>
  <si>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</si>
  <si>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</si>
  <si>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</si>
  <si>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</si>
  <si>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</si>
  <si>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</si>
  <si>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</si>
  <si>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</si>
  <si>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</si>
  <si>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</si>
  <si>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</si>
  <si>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</si>
  <si>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</si>
  <si>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</si>
  <si>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</si>
  <si>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</si>
  <si>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</si>
  <si>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</si>
  <si>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</si>
  <si>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</si>
  <si>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</si>
  <si>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</si>
  <si>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</si>
  <si>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</si>
  <si>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</si>
  <si>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</si>
  <si>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</si>
  <si>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</si>
  <si>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</si>
  <si>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</si>
  <si>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</si>
  <si>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</si>
  <si>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</si>
  <si>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</si>
  <si>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</si>
  <si>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</si>
  <si>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</si>
  <si>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</si>
  <si>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</si>
  <si>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</si>
  <si>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</si>
  <si>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</si>
  <si>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</si>
  <si>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</si>
  <si>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</si>
  <si>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</si>
  <si>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</si>
  <si>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</si>
  <si>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</si>
  <si>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</si>
  <si>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</si>
  <si>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</si>
  <si>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</si>
  <si>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</si>
  <si>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</si>
  <si>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</si>
  <si>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</si>
  <si>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</si>
  <si>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</si>
  <si>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</si>
  <si>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</si>
  <si>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</si>
  <si>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</si>
  <si>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</si>
  <si>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</si>
  <si>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</si>
  <si>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</si>
  <si>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</si>
  <si>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</si>
  <si>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</si>
  <si>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</si>
  <si>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</si>
  <si>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</si>
  <si>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</si>
  <si>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</si>
  <si>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</si>
  <si>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</si>
  <si>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</si>
  <si>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</si>
  <si>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</si>
  <si>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</si>
  <si>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</si>
  <si>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</si>
  <si>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</si>
  <si>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</si>
  <si>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</si>
  <si>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</si>
  <si>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</si>
  <si>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</si>
  <si>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</si>
  <si>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</si>
  <si>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</si>
  <si>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</si>
  <si>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</si>
  <si>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</si>
  <si>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</si>
  <si>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</si>
  <si>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</si>
  <si>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</si>
  <si>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</si>
  <si>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</si>
  <si>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</si>
  <si>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</si>
  <si>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</si>
  <si>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</si>
  <si>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</si>
  <si>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</si>
  <si>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</si>
  <si>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</si>
  <si>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</si>
  <si>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</si>
  <si>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</si>
  <si>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</si>
  <si>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</si>
  <si>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</si>
  <si>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</si>
  <si>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</si>
  <si>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</si>
  <si>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</si>
  <si>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</si>
  <si>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</si>
  <si>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</si>
  <si>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</si>
  <si>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</si>
  <si>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</si>
  <si>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</si>
  <si>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</si>
  <si>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</si>
  <si>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</si>
  <si>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</si>
  <si>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</si>
  <si>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</si>
  <si>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</si>
  <si>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</si>
  <si>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</si>
  <si>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</si>
  <si>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</si>
  <si>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</si>
  <si>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</si>
  <si>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</si>
  <si>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</si>
  <si>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</si>
  <si>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</si>
  <si>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</si>
  <si>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</si>
  <si>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</si>
  <si>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</si>
  <si>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</si>
  <si>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</si>
  <si>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</si>
  <si>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</si>
  <si>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</si>
  <si>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</si>
  <si>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</si>
  <si>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</si>
  <si>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</si>
  <si>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</si>
  <si>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</si>
  <si>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</si>
  <si>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</si>
  <si>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</si>
  <si>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</si>
  <si>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</si>
  <si>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</si>
  <si>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</si>
  <si>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</si>
  <si>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</si>
  <si>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</si>
  <si>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</si>
  <si>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</si>
  <si>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</si>
  <si>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</si>
  <si>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</si>
  <si>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</si>
  <si>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</si>
  <si>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</si>
  <si>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</si>
  <si>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</si>
  <si>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</si>
  <si>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</si>
  <si>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</si>
  <si>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</si>
  <si>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</si>
  <si>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</si>
  <si>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</si>
  <si>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</si>
  <si>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</si>
  <si>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</si>
  <si>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</si>
  <si>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</si>
  <si>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</si>
  <si>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</si>
  <si>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</si>
  <si>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</si>
  <si>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</si>
  <si>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</si>
  <si>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</si>
  <si>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</si>
  <si>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</si>
  <si>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</si>
  <si>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</si>
  <si>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</si>
  <si>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</si>
  <si>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</si>
  <si>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</si>
  <si>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</si>
  <si>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</si>
  <si>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</si>
  <si>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</si>
  <si>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</si>
  <si>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</si>
  <si>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</si>
  <si>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</si>
  <si>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</si>
  <si>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</si>
  <si>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</si>
  <si>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</si>
  <si>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</si>
  <si>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</si>
  <si>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</si>
  <si>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</si>
  <si>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</si>
  <si>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</si>
  <si>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</si>
  <si>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</si>
  <si>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</si>
  <si>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</si>
  <si>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</si>
  <si>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</si>
  <si>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</si>
  <si>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</si>
  <si>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</si>
  <si>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</si>
  <si>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</si>
  <si>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</si>
  <si>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</si>
  <si>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</si>
  <si>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</si>
  <si>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</si>
  <si>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</si>
  <si>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</si>
  <si>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</si>
  <si>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</si>
  <si>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</si>
  <si>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</si>
  <si>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</si>
  <si>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</si>
  <si>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</si>
  <si>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</si>
  <si>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</si>
  <si>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</si>
  <si>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</si>
  <si>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</si>
  <si>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</si>
  <si>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</si>
  <si>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</si>
  <si>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</si>
  <si>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</si>
  <si>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</si>
  <si>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</si>
  <si>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</si>
  <si>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</si>
  <si>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</si>
  <si>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</si>
  <si>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</si>
  <si>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</si>
  <si>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</si>
  <si>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</si>
  <si>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</si>
  <si>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</si>
  <si>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</si>
  <si>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</si>
  <si>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</si>
  <si>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</si>
  <si>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</si>
  <si>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</si>
  <si>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</si>
  <si>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</si>
  <si>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</si>
  <si>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</si>
  <si>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</si>
  <si>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</si>
  <si>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</si>
  <si>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</si>
  <si>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</si>
  <si>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</si>
  <si>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</si>
  <si>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</si>
  <si>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</si>
  <si>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</si>
  <si>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</si>
  <si>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</si>
  <si>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</si>
  <si>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</si>
  <si>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</si>
  <si>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</si>
  <si>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</si>
  <si>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</si>
  <si>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</si>
  <si>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</si>
  <si>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</si>
  <si>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</si>
  <si>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</si>
  <si>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</si>
  <si>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</si>
  <si>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</si>
  <si>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</si>
  <si>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</si>
  <si>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</si>
  <si>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</si>
  <si>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</si>
  <si>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</si>
  <si>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</si>
  <si>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</si>
  <si>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</si>
  <si>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</si>
  <si>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</si>
  <si>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</si>
  <si>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</si>
  <si>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</si>
  <si>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</si>
  <si>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</si>
  <si>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</si>
  <si>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</si>
  <si>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</si>
  <si>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</si>
  <si>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</si>
  <si>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</si>
  <si>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</si>
  <si>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</si>
  <si>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</si>
  <si>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</si>
  <si>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</si>
  <si>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</si>
  <si>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</si>
  <si>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</si>
  <si>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</si>
  <si>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</si>
  <si>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</si>
  <si>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</si>
  <si>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</si>
  <si>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</si>
  <si>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</si>
  <si>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</si>
  <si>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</si>
  <si>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</si>
  <si>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</si>
  <si>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</si>
  <si>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</si>
  <si>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</si>
  <si>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</si>
  <si>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</si>
  <si>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</si>
  <si>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</si>
  <si>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</si>
  <si>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</si>
  <si>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</si>
  <si>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</si>
  <si>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</si>
  <si>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</si>
  <si>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</si>
  <si>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</si>
  <si>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</si>
  <si>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</si>
  <si>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</si>
  <si>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</si>
  <si>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</si>
  <si>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</si>
  <si>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</si>
  <si>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</si>
  <si>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</si>
  <si>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</si>
  <si>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</si>
  <si>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</si>
  <si>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</si>
  <si>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</si>
  <si>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</si>
  <si>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</si>
  <si>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</si>
  <si>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</si>
  <si>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</si>
  <si>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</si>
  <si>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</si>
  <si>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</si>
  <si>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</si>
  <si>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</si>
  <si>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</si>
  <si>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</si>
  <si>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</si>
  <si>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</si>
  <si>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</si>
  <si>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</si>
  <si>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</si>
  <si>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</si>
  <si>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</si>
  <si>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</si>
  <si>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</si>
  <si>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</si>
  <si>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</si>
  <si>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</si>
  <si>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</si>
  <si>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</si>
  <si>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</si>
  <si>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</si>
  <si>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</si>
  <si>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</si>
  <si>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</si>
  <si>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</si>
  <si>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</si>
  <si>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</si>
  <si>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</si>
  <si>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</si>
  <si>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</si>
  <si>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</si>
  <si>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</si>
  <si>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</si>
  <si>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</si>
  <si>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</si>
  <si>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</si>
  <si>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</si>
  <si>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</si>
  <si>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</si>
  <si>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</si>
  <si>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</si>
  <si>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</si>
  <si>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</si>
  <si>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</si>
  <si>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</si>
  <si>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</si>
  <si>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</si>
  <si>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</si>
  <si>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</si>
  <si>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</si>
  <si>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</si>
  <si>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</si>
  <si>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</si>
  <si>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</si>
  <si>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</si>
  <si>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</si>
  <si>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</si>
  <si>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</si>
  <si>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</si>
  <si>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</si>
  <si>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</si>
  <si>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</si>
  <si>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</si>
  <si>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</si>
  <si>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</si>
  <si>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</si>
  <si>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</si>
  <si>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</si>
  <si>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</si>
  <si>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</si>
  <si>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</si>
  <si>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</si>
  <si>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</si>
  <si>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</si>
  <si>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</si>
  <si>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</si>
  <si>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</si>
  <si>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</si>
  <si>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</si>
  <si>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</si>
  <si>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</si>
  <si>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</si>
  <si>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</si>
  <si>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</si>
  <si>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</si>
  <si>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</si>
  <si>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</si>
  <si>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</si>
  <si>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</si>
  <si>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</si>
  <si>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</si>
  <si>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</si>
  <si>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</si>
  <si>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</si>
  <si>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</si>
  <si>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</si>
  <si>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</si>
  <si>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</si>
  <si>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</si>
  <si>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</si>
  <si>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</si>
  <si>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</si>
  <si>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</si>
  <si>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</si>
  <si>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</si>
  <si>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</si>
  <si>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</si>
  <si>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</si>
  <si>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</si>
  <si>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</si>
  <si>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</si>
  <si>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</si>
  <si>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</si>
  <si>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</si>
  <si>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</si>
  <si>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</si>
  <si>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</si>
  <si>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</si>
  <si>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</si>
  <si>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</si>
  <si>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</si>
  <si>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</si>
  <si>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</si>
  <si>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</si>
  <si>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</si>
  <si>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</si>
  <si>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</si>
  <si>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</si>
  <si>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</si>
  <si>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</si>
  <si>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</si>
  <si>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</si>
  <si>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</si>
  <si>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</si>
  <si>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</si>
  <si>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</si>
  <si>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</si>
  <si>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</si>
  <si>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</si>
  <si>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</si>
  <si>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</si>
  <si>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</si>
  <si>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</si>
  <si>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</si>
  <si>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</si>
  <si>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</si>
  <si>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</si>
  <si>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</si>
  <si>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</si>
  <si>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</si>
  <si>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</si>
  <si>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</si>
  <si>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</si>
  <si>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</si>
  <si>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</si>
  <si>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</si>
  <si>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</si>
  <si>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</si>
  <si>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</si>
  <si>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</si>
  <si>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</si>
  <si>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</si>
  <si>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</si>
  <si>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</si>
  <si>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</si>
  <si>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</si>
  <si>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</si>
  <si>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</si>
  <si>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</si>
  <si>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</si>
  <si>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</si>
  <si>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</si>
  <si>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</si>
  <si>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</si>
  <si>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</si>
  <si>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</si>
  <si>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</si>
  <si>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</si>
  <si>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</si>
  <si>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</si>
  <si>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</si>
  <si>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</si>
  <si>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</si>
  <si>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</si>
  <si>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</si>
  <si>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</si>
  <si>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</si>
  <si>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</si>
  <si>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</si>
  <si>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</si>
  <si>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</si>
  <si>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</si>
  <si>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</si>
  <si>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</si>
  <si>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</si>
  <si>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</si>
  <si>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</si>
  <si>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</si>
  <si>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</si>
  <si>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</si>
  <si>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</si>
  <si>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</si>
  <si>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</si>
  <si>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</si>
  <si>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</si>
  <si>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</si>
  <si>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</si>
  <si>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</si>
  <si>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</si>
  <si>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</si>
  <si>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</si>
  <si>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</si>
  <si>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</si>
  <si>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</si>
  <si>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</si>
  <si>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</si>
  <si>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</si>
  <si>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</si>
  <si>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</si>
  <si>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</si>
  <si>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</si>
  <si>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</si>
  <si>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</si>
  <si>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</si>
  <si>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</si>
  <si>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</si>
  <si>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</si>
  <si>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</si>
  <si>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</si>
  <si>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</si>
  <si>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</si>
  <si>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</si>
  <si>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</si>
  <si>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</si>
  <si>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</si>
  <si>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</si>
  <si>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</si>
  <si>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</si>
  <si>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</si>
  <si>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</si>
  <si>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</si>
  <si>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</si>
  <si>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</si>
  <si>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</si>
  <si>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</si>
  <si>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</si>
  <si>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</si>
  <si>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</si>
  <si>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</si>
  <si>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</si>
  <si>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</si>
  <si>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</si>
  <si>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</si>
  <si>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</si>
  <si>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</si>
  <si>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</si>
  <si>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</si>
  <si>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</si>
  <si>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</si>
  <si>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</si>
  <si>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</si>
  <si>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</si>
  <si>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</si>
  <si>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</si>
  <si>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</si>
  <si>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</si>
  <si>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</si>
  <si>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</si>
  <si>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</si>
  <si>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</si>
  <si>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</si>
  <si>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</si>
  <si>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</si>
  <si>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</si>
  <si>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</si>
  <si>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</si>
  <si>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</si>
  <si>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</si>
  <si>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</si>
  <si>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</si>
  <si>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</si>
  <si>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</si>
  <si>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</si>
  <si>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</si>
  <si>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</si>
  <si>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</si>
  <si>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</si>
  <si>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</si>
  <si>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</si>
  <si>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</si>
  <si>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</si>
  <si>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</si>
  <si>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</si>
  <si>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</si>
  <si>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</si>
  <si>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</si>
  <si>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</si>
  <si>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</si>
  <si>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</si>
  <si>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</si>
  <si>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</si>
  <si>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</si>
  <si>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</si>
  <si>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</si>
  <si>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</si>
  <si>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</si>
  <si>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</si>
  <si>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</si>
  <si>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</si>
  <si>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</si>
  <si>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</si>
  <si>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</si>
  <si>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</si>
  <si>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</si>
  <si>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</si>
  <si>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</si>
  <si>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</si>
  <si>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</si>
  <si>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</si>
  <si>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</si>
  <si>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</si>
  <si>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</si>
  <si>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</si>
  <si>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</si>
  <si>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</si>
  <si>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</si>
  <si>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</si>
  <si>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</si>
  <si>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</si>
  <si>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</si>
  <si>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</si>
  <si>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</si>
  <si>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</si>
  <si>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</si>
  <si>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</si>
  <si>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</si>
  <si>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</si>
  <si>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</si>
  <si>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</si>
  <si>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</si>
  <si>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</si>
  <si>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</si>
  <si>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</si>
  <si>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</si>
  <si>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</si>
  <si>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</si>
  <si>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</si>
  <si>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</si>
  <si>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</si>
  <si>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</si>
  <si>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</si>
  <si>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</si>
  <si>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</si>
  <si>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</si>
  <si>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</si>
  <si>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</si>
  <si>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</si>
  <si>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</si>
  <si>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</si>
  <si>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</si>
  <si>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</si>
  <si>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</si>
  <si>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</si>
  <si>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</si>
  <si>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</si>
  <si>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</si>
  <si>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</si>
  <si>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</si>
  <si>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</si>
  <si>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</si>
  <si>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</si>
  <si>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</si>
  <si>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</si>
  <si>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</si>
  <si>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</si>
  <si>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</si>
  <si>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</si>
  <si>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</si>
  <si>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</si>
  <si>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</si>
  <si>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</si>
  <si>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</si>
  <si>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</si>
  <si>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</si>
  <si>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</si>
  <si>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</si>
  <si>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</si>
  <si>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</si>
  <si>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</si>
  <si>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</si>
  <si>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</si>
  <si>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</si>
  <si>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</si>
  <si>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</si>
  <si>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</si>
  <si>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</si>
  <si>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</si>
  <si>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</si>
  <si>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</si>
  <si>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</si>
  <si>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</si>
  <si>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</si>
  <si>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</si>
  <si>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</si>
  <si>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</si>
  <si>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</si>
  <si>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</si>
  <si>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</si>
  <si>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</si>
  <si>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</si>
  <si>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</si>
  <si>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</si>
  <si>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</si>
  <si>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</si>
  <si>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</si>
  <si>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</si>
  <si>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</si>
  <si>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</si>
  <si>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</si>
  <si>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</si>
  <si>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</si>
  <si>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</si>
  <si>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</si>
  <si>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</si>
  <si>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</si>
  <si>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</si>
  <si>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</si>
  <si>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</si>
  <si>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</si>
  <si>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</si>
  <si>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</si>
  <si>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</si>
  <si>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</si>
  <si>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</si>
  <si>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</si>
  <si>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</si>
  <si>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</si>
  <si>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</si>
  <si>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</si>
  <si>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</si>
  <si>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</si>
  <si>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</si>
  <si>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</si>
  <si>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</si>
  <si>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</si>
  <si>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</si>
  <si>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</si>
  <si>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</si>
  <si>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</si>
  <si>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</si>
  <si>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</si>
  <si>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</si>
  <si>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</si>
  <si>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</si>
  <si>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</si>
  <si>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</si>
  <si>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</si>
  <si>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</si>
  <si>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</si>
  <si>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</si>
  <si>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</si>
  <si>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</si>
  <si>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</si>
  <si>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</si>
  <si>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</si>
  <si>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</si>
  <si>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</si>
  <si>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</si>
  <si>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</si>
  <si>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</si>
  <si>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</si>
  <si>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</si>
  <si>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</si>
  <si>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</si>
  <si>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</si>
  <si>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</si>
  <si>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</si>
  <si>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</si>
  <si>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</si>
  <si>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</si>
  <si>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</si>
  <si>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</si>
  <si>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</si>
  <si>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</si>
  <si>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</si>
  <si>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</si>
  <si>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</si>
  <si>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</si>
  <si>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</si>
  <si>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</si>
  <si>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</si>
  <si>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</si>
  <si>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</si>
  <si>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</si>
  <si>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</si>
  <si>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</si>
  <si>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</si>
  <si>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</si>
  <si>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</si>
  <si>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</si>
  <si>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</si>
  <si>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</si>
  <si>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</si>
  <si>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</si>
  <si>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</si>
  <si>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</si>
  <si>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</si>
  <si>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</si>
  <si>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</si>
  <si>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</si>
  <si>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</si>
  <si>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</si>
  <si>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</si>
  <si>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</si>
  <si>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</si>
  <si>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</si>
  <si>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</si>
  <si>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</si>
  <si>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</si>
  <si>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</si>
  <si>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</si>
  <si>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</si>
  <si>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</si>
  <si>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</si>
  <si>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</si>
  <si>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</si>
  <si>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</si>
  <si>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</si>
  <si>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</si>
  <si>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</si>
  <si>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</si>
  <si>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</si>
  <si>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</si>
  <si>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</si>
  <si>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</si>
  <si>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</si>
  <si>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</si>
  <si>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</si>
  <si>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</si>
  <si>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</si>
  <si>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</si>
  <si>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</si>
  <si>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</si>
  <si>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</si>
  <si>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</si>
  <si>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</si>
  <si>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</si>
  <si>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</si>
  <si>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</si>
  <si>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</si>
  <si>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</si>
  <si>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</si>
  <si>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</si>
  <si>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</si>
  <si>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</si>
  <si>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</si>
  <si>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</si>
  <si>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</si>
  <si>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</si>
  <si>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</si>
  <si>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</si>
  <si>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</si>
  <si>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</si>
  <si>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</si>
  <si>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</si>
  <si>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</si>
  <si>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</si>
  <si>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</si>
  <si>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</si>
  <si>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</si>
  <si>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</si>
  <si>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</si>
  <si>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</si>
  <si>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</si>
  <si>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</si>
  <si>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</si>
  <si>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</si>
  <si>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</si>
  <si>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</si>
  <si>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</si>
  <si>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</si>
  <si>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</si>
  <si>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</si>
  <si>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</si>
  <si>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</si>
  <si>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</si>
  <si>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</si>
  <si>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</si>
  <si>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</si>
  <si>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</si>
  <si>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</si>
  <si>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</si>
  <si>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</si>
  <si>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</si>
  <si>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</si>
  <si>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</si>
  <si>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</si>
  <si>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</si>
  <si>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</si>
  <si>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</si>
  <si>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</si>
  <si>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</si>
  <si>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</si>
  <si>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</si>
  <si>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</si>
  <si>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</si>
  <si>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</si>
  <si>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</si>
  <si>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</si>
  <si>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</si>
  <si>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</si>
  <si>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</si>
  <si>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</si>
  <si>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</si>
  <si>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</si>
  <si>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</si>
  <si>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</si>
  <si>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</si>
  <si>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</si>
  <si>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</si>
  <si>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</si>
  <si>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</si>
  <si>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</si>
  <si>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</si>
  <si>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</si>
  <si>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</si>
  <si>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</si>
  <si>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</si>
  <si>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</si>
  <si>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</si>
  <si>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</si>
  <si>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</si>
  <si>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</si>
  <si>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</si>
  <si>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</si>
  <si>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</si>
  <si>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</si>
  <si>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</si>
  <si>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</si>
  <si>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</si>
  <si>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</si>
  <si>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</si>
  <si>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</si>
  <si>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</si>
  <si>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</si>
  <si>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</si>
  <si>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</si>
  <si>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</si>
  <si>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</si>
  <si>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</si>
  <si>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</si>
  <si>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</si>
  <si>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</si>
  <si>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</si>
  <si>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</si>
  <si>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</si>
  <si>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</si>
  <si>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</si>
  <si>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</si>
  <si>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</si>
  <si>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</si>
  <si>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</si>
  <si>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</si>
  <si>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</si>
  <si>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</si>
  <si>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</si>
  <si>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</si>
  <si>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</si>
  <si>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</si>
  <si>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</si>
  <si>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</si>
  <si>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</si>
  <si>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</si>
  <si>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</si>
  <si>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</si>
  <si>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</si>
  <si>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</si>
  <si>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</si>
  <si>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</si>
  <si>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</si>
  <si>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</si>
  <si>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</si>
  <si>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</si>
  <si>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</si>
  <si>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</si>
  <si>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</si>
  <si>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</si>
  <si>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</si>
  <si>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</si>
  <si>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</si>
  <si>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</si>
  <si>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</si>
  <si>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</si>
  <si>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</si>
  <si>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</si>
  <si>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</si>
  <si>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</si>
  <si>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</si>
  <si>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</si>
  <si>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</si>
  <si>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</si>
  <si>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</si>
  <si>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</si>
  <si>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</si>
  <si>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</si>
  <si>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</si>
  <si>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</si>
  <si>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</si>
  <si>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</si>
  <si>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</si>
  <si>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</si>
  <si>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</si>
  <si>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</si>
  <si>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</si>
  <si>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</si>
  <si>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</si>
  <si>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</si>
  <si>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</si>
  <si>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</si>
  <si>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</si>
  <si>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</si>
  <si>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</si>
  <si>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</si>
  <si>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</si>
  <si>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</si>
  <si>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</si>
  <si>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</si>
  <si>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</si>
  <si>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</si>
  <si>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</si>
  <si>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</si>
  <si>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</si>
  <si>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</si>
  <si>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</si>
  <si>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</si>
  <si>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</si>
  <si>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</si>
  <si>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</si>
  <si>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</si>
  <si>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</si>
  <si>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</si>
  <si>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</si>
  <si>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</si>
  <si>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</si>
  <si>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</si>
  <si>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</si>
  <si>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</si>
  <si>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</si>
  <si>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</si>
  <si>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</si>
  <si>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</si>
  <si>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</si>
  <si>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</si>
  <si>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</si>
  <si>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</si>
  <si>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</si>
  <si>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</si>
  <si>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</si>
  <si>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</si>
  <si>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</si>
  <si>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</si>
  <si>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</si>
  <si>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</si>
  <si>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</si>
  <si>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</si>
  <si>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</si>
  <si>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</si>
  <si>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</si>
  <si>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</si>
  <si>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</si>
  <si>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</si>
  <si>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</si>
  <si>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</si>
  <si>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</si>
  <si>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</si>
  <si>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</si>
  <si>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</si>
  <si>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</si>
  <si>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</si>
  <si>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</si>
  <si>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</si>
  <si>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</si>
  <si>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</si>
  <si>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</si>
  <si>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</si>
  <si>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</si>
  <si>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</si>
  <si>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</si>
  <si>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</si>
  <si>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</si>
  <si>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</si>
  <si>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</si>
  <si>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</si>
  <si>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</si>
  <si>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</si>
  <si>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</si>
  <si>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</si>
  <si>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</si>
  <si>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</si>
  <si>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</si>
  <si>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</si>
  <si>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</si>
  <si>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</si>
  <si>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</si>
  <si>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</si>
  <si>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</si>
  <si>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</si>
  <si>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</si>
  <si>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</si>
  <si>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</si>
  <si>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</si>
  <si>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</si>
  <si>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</si>
  <si>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</si>
  <si>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</si>
  <si>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</si>
  <si>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</si>
  <si>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</si>
  <si>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</si>
  <si>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</si>
  <si>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</si>
  <si>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</si>
  <si>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</si>
  <si>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</si>
  <si>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</si>
  <si>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</si>
  <si>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</si>
  <si>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</si>
  <si>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</si>
  <si>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</si>
  <si>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</si>
  <si>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</si>
  <si>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</si>
  <si>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</si>
  <si>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</si>
  <si>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</si>
  <si>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</si>
  <si>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</si>
  <si>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</si>
  <si>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</si>
  <si>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</si>
  <si>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</si>
  <si>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</si>
  <si>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</si>
  <si>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</si>
  <si>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</si>
  <si>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</si>
  <si>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</si>
  <si>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</si>
  <si>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</si>
  <si>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</si>
  <si>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</si>
  <si>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</si>
  <si>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</si>
  <si>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</si>
  <si>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</si>
  <si>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</si>
  <si>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</si>
  <si>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</si>
  <si>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</si>
  <si>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</si>
  <si>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</si>
  <si>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</si>
  <si>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</si>
  <si>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</si>
  <si>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</si>
  <si>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</si>
  <si>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</si>
  <si>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</si>
  <si>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</si>
  <si>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</si>
  <si>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</si>
  <si>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</si>
  <si>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</si>
  <si>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</si>
  <si>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</si>
  <si>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</si>
  <si>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</si>
  <si>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</si>
  <si>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</si>
  <si>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</si>
  <si>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</si>
  <si>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</si>
  <si>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</si>
  <si>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</si>
  <si>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</si>
  <si>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</si>
  <si>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</si>
  <si>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</si>
  <si>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</si>
  <si>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</si>
  <si>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</si>
  <si>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</si>
  <si>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</si>
  <si>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</si>
  <si>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</si>
  <si>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</si>
  <si>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</si>
  <si>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</si>
  <si>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</si>
  <si>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</si>
  <si>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</si>
  <si>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</si>
  <si>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</si>
  <si>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</si>
  <si>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</si>
  <si>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</si>
  <si>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</si>
  <si>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</si>
  <si>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</si>
  <si>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</si>
  <si>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</si>
  <si>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</si>
  <si>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</si>
  <si>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</si>
  <si>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</si>
  <si>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</si>
  <si>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</si>
  <si>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</si>
  <si>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</si>
  <si>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</si>
  <si>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</si>
  <si>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</si>
  <si>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</si>
  <si>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</si>
  <si>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</si>
  <si>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</si>
  <si>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</si>
  <si>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</si>
  <si>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</si>
  <si>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</si>
  <si>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</si>
  <si>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</si>
  <si>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</si>
  <si>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</si>
  <si>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</si>
  <si>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</si>
  <si>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</si>
  <si>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</si>
  <si>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</si>
  <si>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</si>
  <si>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</si>
  <si>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</si>
  <si>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</si>
  <si>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</si>
  <si>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</si>
  <si>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</si>
  <si>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</si>
  <si>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</si>
  <si>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</si>
  <si>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</si>
  <si>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</si>
  <si>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</si>
  <si>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</si>
  <si>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</si>
  <si>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</si>
  <si>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</si>
  <si>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</si>
  <si>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</si>
  <si>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</si>
  <si>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</si>
  <si>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</si>
  <si>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</si>
  <si>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</si>
  <si>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</si>
  <si>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</si>
  <si>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</si>
  <si>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</si>
  <si>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</si>
  <si>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</si>
  <si>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</si>
  <si>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</si>
  <si>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</si>
  <si>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</si>
  <si>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</si>
  <si>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</si>
  <si>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</si>
  <si>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</si>
  <si>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</si>
  <si>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</si>
  <si>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</si>
  <si>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</si>
  <si>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</si>
  <si>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</si>
  <si>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</si>
  <si>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</si>
  <si>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</si>
  <si>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</si>
  <si>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</si>
  <si>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</si>
  <si>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</si>
  <si>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</si>
  <si>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</si>
  <si>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</si>
  <si>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</si>
  <si>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</si>
  <si>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</si>
  <si>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</si>
  <si>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</si>
  <si>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</si>
  <si>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</si>
  <si>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</si>
  <si>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</si>
  <si>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</si>
  <si>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</si>
  <si>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</si>
  <si>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</si>
  <si>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</si>
  <si>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</si>
  <si>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</si>
  <si>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</si>
  <si>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</si>
  <si>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</si>
  <si>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</si>
  <si>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</si>
  <si>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</si>
  <si>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</si>
  <si>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</si>
  <si>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</si>
  <si>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</si>
  <si>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</si>
  <si>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</si>
  <si>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</si>
  <si>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</si>
  <si>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</si>
  <si>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</si>
  <si>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</si>
  <si>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</si>
  <si>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</si>
  <si>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</si>
  <si>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</si>
  <si>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</si>
  <si>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</si>
  <si>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</si>
  <si>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</si>
  <si>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</si>
  <si>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</si>
  <si>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</si>
  <si>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</si>
  <si>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</si>
  <si>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</si>
  <si>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</si>
  <si>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</si>
  <si>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</si>
  <si>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</si>
  <si>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</si>
  <si>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</si>
  <si>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</si>
  <si>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</si>
  <si>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</si>
  <si>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</si>
  <si>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</si>
  <si>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</si>
  <si>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</si>
  <si>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</si>
  <si>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</si>
  <si>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</si>
  <si>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</si>
  <si>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</si>
  <si>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</si>
  <si>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</si>
  <si>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</si>
  <si>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</si>
  <si>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</si>
  <si>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</si>
  <si>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</si>
  <si>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</si>
  <si>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</si>
  <si>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</si>
  <si>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</si>
  <si>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</si>
  <si>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</si>
  <si>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</si>
  <si>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</si>
  <si>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</si>
  <si>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</si>
  <si>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</si>
  <si>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</si>
  <si>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</si>
  <si>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</si>
  <si>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</si>
  <si>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</si>
  <si>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</si>
  <si>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</si>
  <si>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</si>
  <si>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</si>
  <si>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</si>
  <si>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</si>
  <si>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</si>
  <si>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</si>
  <si>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</si>
  <si>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</si>
  <si>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</si>
  <si>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</si>
  <si>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</si>
  <si>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</si>
  <si>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</si>
  <si>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</si>
  <si>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</si>
  <si>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</si>
  <si>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</si>
  <si>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</si>
  <si>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</si>
  <si>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</si>
  <si>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</si>
  <si>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</si>
  <si>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</si>
  <si>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</si>
  <si>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</si>
  <si>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</si>
  <si>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</si>
  <si>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</si>
  <si>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</si>
  <si>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</si>
  <si>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</si>
  <si>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</si>
  <si>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</si>
  <si>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</si>
  <si>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</si>
  <si>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</si>
  <si>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</si>
  <si>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</si>
  <si>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</si>
  <si>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</si>
  <si>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</si>
  <si>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</si>
  <si>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</si>
  <si>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</si>
  <si>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</si>
  <si>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</si>
  <si>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</si>
  <si>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</si>
  <si>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</si>
  <si>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</si>
  <si>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</si>
  <si>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</si>
  <si>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</si>
  <si>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</si>
  <si>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</si>
  <si>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</si>
  <si>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</si>
  <si>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</si>
  <si>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</si>
  <si>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</si>
  <si>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</si>
  <si>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</si>
  <si>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</si>
  <si>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</si>
  <si>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</si>
  <si>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</si>
  <si>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</si>
  <si>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</si>
  <si>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</si>
  <si>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</si>
  <si>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</si>
  <si>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</si>
  <si>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</si>
  <si>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</si>
  <si>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</si>
  <si>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</si>
  <si>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</si>
  <si>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</si>
  <si>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</si>
  <si>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</si>
  <si>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</si>
  <si>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</si>
  <si>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</si>
  <si>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</si>
  <si>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</si>
  <si>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</si>
  <si>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</si>
  <si>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</si>
  <si>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</si>
  <si>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</si>
  <si>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</si>
  <si>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</si>
  <si>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</si>
  <si>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</si>
  <si>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</si>
  <si>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</si>
  <si>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</si>
  <si>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</si>
  <si>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</si>
  <si>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</si>
  <si>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</si>
  <si>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</si>
  <si>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</si>
  <si>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</si>
  <si>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</si>
  <si>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</si>
  <si>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</si>
  <si>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</si>
  <si>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</si>
  <si>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</si>
  <si>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</si>
  <si>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</si>
  <si>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</si>
  <si>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</si>
  <si>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</si>
  <si>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</si>
  <si>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</si>
  <si>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</si>
  <si>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</si>
  <si>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</si>
  <si>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</si>
  <si>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</si>
  <si>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</si>
  <si>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</si>
  <si>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</si>
  <si>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</si>
  <si>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</si>
  <si>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</si>
  <si>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</si>
  <si>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</si>
  <si>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</si>
  <si>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</si>
  <si>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</si>
  <si>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</si>
  <si>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</si>
  <si>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</si>
  <si>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</si>
  <si>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</si>
  <si>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</si>
  <si>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</si>
  <si>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</si>
  <si>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</si>
  <si>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</si>
  <si>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</si>
  <si>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</si>
  <si>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</si>
  <si>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</si>
  <si>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</si>
  <si>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</si>
  <si>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</si>
  <si>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</si>
  <si>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</si>
  <si>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</si>
  <si>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</si>
  <si>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</si>
  <si>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</si>
  <si>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</si>
  <si>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</si>
  <si>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</si>
  <si>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</si>
  <si>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</si>
  <si>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</si>
  <si>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</si>
  <si>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</si>
  <si>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</si>
  <si>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</si>
  <si>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</si>
  <si>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</si>
  <si>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</si>
  <si>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</si>
  <si>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</si>
  <si>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</si>
  <si>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</si>
  <si>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</si>
  <si>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</si>
  <si>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</si>
  <si>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</si>
  <si>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</si>
  <si>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</si>
  <si>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</si>
  <si>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</si>
  <si>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</si>
  <si>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</si>
  <si>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</si>
  <si>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</si>
  <si>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</si>
  <si>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</si>
  <si>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</si>
  <si>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</si>
  <si>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</si>
  <si>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</si>
  <si>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</si>
  <si>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</si>
  <si>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</si>
  <si>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</si>
  <si>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</si>
  <si>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</si>
  <si>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</si>
  <si>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</si>
  <si>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</si>
  <si>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</si>
  <si>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</si>
  <si>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</si>
  <si>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</si>
  <si>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</si>
  <si>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</si>
  <si>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</si>
  <si>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</si>
  <si>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</si>
  <si>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</si>
  <si>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</si>
  <si>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</si>
  <si>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</si>
  <si>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</si>
  <si>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</si>
  <si>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</si>
  <si>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</si>
  <si>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</si>
  <si>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</si>
  <si>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</si>
  <si>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</si>
  <si>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</si>
  <si>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</si>
  <si>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</si>
  <si>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</si>
  <si>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</si>
  <si>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</si>
  <si>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</si>
  <si>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</si>
  <si>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</si>
  <si>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</si>
  <si>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</si>
  <si>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</si>
  <si>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</si>
  <si>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</si>
  <si>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</si>
  <si>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</si>
  <si>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</si>
  <si>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</si>
  <si>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</si>
  <si>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</si>
  <si>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</si>
  <si>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</si>
  <si>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</si>
  <si>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</si>
  <si>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</si>
  <si>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</si>
  <si>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</si>
  <si>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</si>
  <si>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</si>
  <si>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</si>
  <si>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</si>
  <si>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</si>
  <si>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</si>
  <si>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</si>
  <si>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</si>
  <si>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</si>
  <si>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</si>
  <si>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</si>
  <si>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</si>
  <si>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</si>
  <si>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</si>
  <si>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</si>
  <si>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</si>
  <si>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</si>
  <si>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</si>
  <si>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</si>
  <si>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</si>
  <si>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</si>
  <si>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</si>
  <si>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</si>
  <si>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</si>
  <si>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</si>
  <si>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</si>
  <si>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</si>
  <si>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</si>
  <si>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</si>
  <si>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</si>
  <si>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</si>
  <si>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</si>
  <si>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</si>
  <si>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</si>
  <si>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</si>
  <si>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</si>
  <si>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</si>
  <si>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</si>
  <si>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</si>
  <si>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</si>
  <si>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</si>
  <si>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</si>
  <si>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</si>
  <si>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</si>
  <si>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</si>
  <si>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</si>
  <si>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</si>
  <si>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</si>
  <si>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</si>
  <si>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</si>
  <si>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</si>
  <si>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</si>
  <si>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</si>
  <si>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</si>
  <si>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</si>
  <si>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</si>
  <si>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</si>
  <si>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</si>
  <si>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</si>
  <si>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</si>
  <si>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</si>
  <si>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</si>
  <si>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</si>
  <si>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</si>
  <si>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</si>
  <si>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</si>
  <si>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</si>
  <si>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</si>
  <si>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</si>
  <si>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</si>
  <si>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</si>
  <si>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</si>
  <si>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</si>
  <si>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</si>
  <si>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</si>
  <si>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</si>
  <si>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</si>
  <si>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</si>
  <si>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</si>
  <si>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</si>
  <si>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</si>
  <si>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</si>
  <si>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</si>
  <si>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</si>
  <si>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</si>
  <si>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</si>
  <si>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</si>
  <si>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</si>
  <si>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</si>
  <si>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</si>
  <si>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</si>
  <si>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</si>
  <si>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</si>
  <si>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</si>
  <si>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</si>
  <si>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</si>
  <si>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</si>
  <si>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</si>
  <si>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</si>
  <si>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</si>
  <si>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</si>
  <si>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</si>
  <si>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</si>
  <si>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</si>
  <si>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</si>
  <si>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</si>
  <si>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</si>
  <si>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</si>
  <si>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</si>
  <si>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</si>
  <si>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</si>
  <si>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</si>
  <si>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</si>
  <si>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</si>
  <si>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</si>
  <si>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</si>
  <si>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</si>
  <si>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</si>
  <si>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</si>
  <si>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</si>
  <si>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</si>
  <si>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</si>
  <si>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</si>
  <si>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</si>
  <si>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</si>
  <si>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</si>
  <si>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</si>
  <si>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</si>
  <si>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</si>
  <si>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</si>
  <si>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</si>
  <si>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</si>
  <si>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</si>
  <si>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</si>
  <si>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</si>
  <si>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</si>
  <si>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</si>
  <si>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</si>
  <si>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</si>
  <si>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</si>
  <si>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</si>
  <si>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</si>
  <si>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</si>
  <si>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</si>
  <si>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</si>
  <si>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</si>
  <si>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</si>
  <si>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</si>
  <si>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</si>
  <si>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</si>
  <si>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</si>
  <si>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</si>
  <si>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</si>
  <si>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</si>
  <si>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</si>
  <si>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</si>
  <si>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</si>
  <si>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</si>
  <si>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</si>
  <si>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</si>
  <si>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</si>
  <si>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</si>
  <si>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</si>
  <si>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</si>
  <si>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</si>
  <si>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</si>
  <si>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</si>
  <si>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</si>
  <si>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</si>
  <si>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</si>
  <si>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</si>
  <si>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</si>
  <si>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</si>
  <si>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</si>
  <si>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</si>
  <si>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</si>
  <si>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</si>
  <si>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</si>
  <si>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</si>
  <si>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</si>
  <si>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</si>
  <si>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</si>
  <si>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</si>
  <si>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</si>
  <si>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</si>
  <si>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</si>
  <si>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</si>
  <si>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</si>
  <si>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</si>
  <si>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</si>
  <si>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</si>
  <si>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</si>
  <si>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</si>
  <si>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</si>
  <si>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</si>
  <si>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</si>
  <si>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</si>
  <si>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</si>
  <si>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</si>
  <si>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</si>
  <si>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</si>
  <si>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</si>
  <si>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</si>
  <si>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</si>
  <si>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</si>
  <si>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</si>
  <si>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</si>
  <si>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</si>
  <si>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</si>
  <si>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</si>
  <si>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</si>
  <si>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</si>
  <si>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</si>
  <si>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</si>
  <si>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</si>
  <si>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</si>
  <si>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</si>
  <si>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</si>
  <si>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</si>
  <si>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</si>
  <si>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</si>
  <si>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</si>
  <si>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</si>
  <si>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</si>
  <si>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</si>
  <si>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</si>
  <si>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</si>
  <si>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</si>
  <si>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</si>
  <si>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</si>
  <si>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</si>
  <si>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</si>
  <si>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</si>
  <si>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</si>
  <si>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</si>
  <si>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</si>
  <si>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</si>
  <si>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</si>
  <si>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</si>
  <si>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</si>
  <si>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</si>
  <si>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</si>
  <si>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</si>
  <si>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</si>
  <si>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</si>
  <si>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</si>
  <si>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</si>
  <si>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</si>
  <si>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</si>
  <si>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</si>
  <si>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</si>
  <si>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</si>
  <si>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</si>
  <si>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</si>
  <si>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</si>
  <si>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</si>
  <si>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</si>
  <si>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</si>
  <si>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</si>
  <si>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</si>
  <si>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</si>
  <si>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</si>
  <si>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</si>
  <si>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</si>
  <si>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</si>
  <si>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</si>
  <si>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</si>
  <si>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</si>
  <si>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</si>
  <si>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</si>
  <si>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</si>
  <si>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</si>
  <si>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</si>
  <si>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</si>
  <si>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</si>
  <si>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</si>
  <si>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</si>
  <si>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</si>
  <si>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</si>
  <si>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</si>
  <si>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</si>
  <si>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</si>
  <si>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</si>
  <si>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</si>
  <si>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</si>
  <si>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</si>
  <si>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</si>
  <si>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</si>
  <si>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</si>
  <si>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</si>
  <si>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</si>
  <si>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</si>
  <si>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</si>
  <si>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</si>
  <si>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</si>
  <si>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</si>
  <si>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</si>
  <si>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</si>
  <si>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</si>
  <si>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</si>
  <si>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</si>
  <si>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</si>
  <si>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</si>
  <si>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</si>
  <si>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</si>
  <si>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</si>
  <si>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</si>
  <si>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</si>
  <si>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</si>
  <si>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</si>
  <si>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</si>
  <si>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</si>
  <si>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</si>
  <si>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</si>
  <si>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</si>
  <si>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</si>
  <si>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</si>
  <si>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</si>
  <si>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</si>
  <si>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</si>
  <si>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</si>
  <si>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</si>
  <si>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</si>
  <si>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</si>
  <si>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</si>
  <si>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</si>
  <si>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</si>
  <si>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</si>
  <si>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</si>
  <si>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</si>
  <si>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</si>
  <si>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</si>
  <si>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</si>
  <si>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</si>
  <si>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</si>
  <si>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</si>
  <si>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</si>
  <si>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</si>
  <si>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</si>
  <si>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</si>
  <si>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</si>
  <si>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</si>
  <si>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</si>
  <si>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</si>
  <si>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</si>
  <si>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</si>
  <si>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</si>
  <si>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</si>
  <si>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</si>
  <si>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</si>
  <si>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</si>
  <si>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</si>
  <si>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</si>
  <si>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</si>
  <si>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</si>
  <si>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</si>
  <si>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</si>
  <si>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</si>
  <si>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</si>
  <si>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</si>
  <si>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</si>
  <si>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</si>
  <si>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</si>
  <si>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</si>
  <si>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</si>
  <si>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</si>
  <si>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</si>
  <si>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</si>
  <si>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</si>
  <si>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</si>
  <si>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</si>
  <si>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</si>
  <si>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</si>
  <si>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</si>
  <si>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</si>
  <si>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</si>
  <si>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</si>
  <si>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</si>
  <si>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</si>
  <si>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</si>
  <si>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</si>
  <si>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</si>
  <si>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</si>
  <si>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</si>
  <si>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</si>
  <si>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</si>
  <si>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</si>
  <si>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</si>
  <si>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</si>
  <si>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</si>
  <si>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</si>
  <si>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</si>
  <si>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</si>
  <si>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</si>
  <si>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</si>
  <si>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</si>
  <si>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</si>
  <si>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</si>
  <si>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</si>
  <si>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</si>
  <si>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</si>
  <si>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</si>
  <si>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</si>
  <si>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</si>
  <si>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</si>
  <si>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</si>
  <si>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</si>
  <si>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</si>
  <si>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</si>
  <si>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</si>
  <si>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</si>
  <si>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</si>
  <si>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</si>
  <si>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</si>
  <si>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</si>
  <si>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</si>
  <si>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</si>
  <si>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</si>
  <si>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</si>
  <si>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</si>
  <si>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</si>
  <si>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</si>
  <si>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</si>
  <si>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</si>
  <si>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</si>
  <si>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</si>
  <si>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</si>
  <si>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</si>
  <si>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</si>
  <si>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</si>
  <si>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</si>
  <si>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</si>
  <si>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</si>
  <si>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</si>
  <si>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</si>
  <si>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</si>
  <si>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</si>
  <si>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</si>
  <si>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</si>
  <si>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</si>
  <si>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</si>
  <si>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</si>
  <si>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</si>
  <si>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</si>
  <si>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</si>
  <si>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</si>
  <si>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</si>
  <si>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</si>
  <si>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</si>
  <si>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</si>
  <si>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</si>
  <si>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</si>
  <si>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</si>
  <si>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</si>
  <si>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</si>
  <si>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</si>
  <si>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</si>
  <si>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</si>
  <si>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</si>
  <si>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</si>
  <si>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</si>
  <si>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</si>
  <si>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</si>
  <si>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</si>
  <si>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</si>
  <si>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</si>
  <si>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</si>
  <si>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</si>
  <si>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</si>
  <si>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</si>
  <si>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</si>
  <si>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</si>
  <si>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</si>
  <si>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</si>
  <si>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</si>
  <si>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</si>
  <si>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</si>
  <si>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</si>
  <si>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</si>
  <si>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</si>
  <si>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</si>
  <si>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</si>
  <si>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</si>
  <si>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</si>
  <si>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</si>
  <si>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</si>
  <si>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</si>
  <si>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</si>
  <si>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</si>
  <si>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</si>
  <si>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</si>
  <si>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</si>
  <si>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</si>
  <si>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</si>
  <si>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</si>
  <si>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</si>
  <si>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</si>
  <si>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</si>
  <si>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</si>
  <si>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</si>
  <si>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</si>
  <si>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</si>
  <si>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</si>
  <si>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</si>
  <si>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</si>
  <si>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</si>
  <si>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</si>
  <si>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</si>
  <si>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</si>
  <si>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</si>
  <si>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</si>
  <si>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</si>
  <si>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</si>
  <si>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</si>
  <si>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</si>
  <si>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</si>
  <si>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</si>
  <si>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</si>
  <si>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</si>
  <si>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</si>
  <si>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</si>
  <si>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</si>
  <si>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</si>
  <si>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</si>
  <si>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</si>
  <si>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</si>
  <si>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</si>
  <si>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</si>
  <si>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</si>
  <si>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</si>
  <si>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</si>
  <si>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</si>
  <si>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</si>
  <si>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</si>
  <si>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</si>
  <si>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</si>
  <si>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</si>
  <si>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</si>
  <si>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</si>
  <si>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</si>
  <si>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</si>
  <si>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</si>
  <si>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</si>
  <si>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</si>
  <si>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</si>
  <si>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</si>
  <si>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</si>
  <si>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</si>
  <si>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</si>
  <si>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</si>
  <si>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</si>
  <si>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</si>
  <si>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</si>
  <si>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</si>
  <si>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</si>
  <si>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</si>
  <si>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</si>
  <si>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</si>
  <si>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</si>
  <si>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</si>
  <si>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</si>
  <si>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</si>
  <si>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</si>
  <si>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</si>
  <si>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</si>
  <si>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</si>
  <si>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</si>
  <si>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</si>
  <si>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</si>
  <si>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</si>
  <si>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</si>
  <si>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</si>
  <si>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</si>
  <si>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</si>
  <si>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</si>
  <si>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</si>
  <si>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</si>
  <si>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</si>
  <si>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</si>
  <si>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</si>
  <si>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</si>
  <si>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</si>
  <si>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</si>
  <si>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</si>
  <si>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</si>
  <si>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</si>
  <si>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</si>
  <si>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</si>
  <si>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</si>
  <si>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</si>
  <si>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</si>
  <si>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</si>
  <si>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</si>
  <si>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</si>
  <si>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</si>
  <si>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</si>
  <si>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</si>
  <si>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</si>
  <si>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</si>
  <si>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</si>
  <si>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</si>
  <si>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</si>
  <si>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</si>
  <si>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</si>
  <si>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</si>
  <si>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</si>
  <si>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</si>
  <si>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</si>
  <si>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</si>
  <si>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</si>
  <si>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</si>
  <si>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</si>
  <si>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</si>
  <si>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</si>
  <si>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</si>
  <si>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</si>
  <si>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</si>
  <si>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</si>
  <si>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</si>
  <si>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</si>
  <si>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</si>
  <si>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</si>
  <si>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</si>
  <si>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</si>
  <si>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</si>
  <si>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</si>
  <si>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</si>
  <si>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</si>
  <si>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</si>
  <si>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</si>
  <si>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</si>
  <si>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</si>
  <si>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</si>
  <si>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</si>
  <si>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</si>
  <si>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</si>
  <si>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</si>
  <si>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</si>
  <si>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</si>
  <si>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</si>
  <si>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</si>
  <si>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</si>
  <si>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</si>
  <si>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</si>
  <si>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</si>
  <si>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</si>
  <si>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</si>
  <si>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</si>
  <si>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</si>
  <si>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</si>
  <si>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</si>
  <si>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</si>
  <si>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</si>
  <si>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</si>
  <si>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</si>
  <si>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</si>
  <si>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</si>
  <si>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</si>
  <si>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</si>
  <si>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</si>
  <si>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</si>
  <si>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</si>
  <si>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</si>
  <si>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</si>
  <si>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</si>
  <si>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</si>
  <si>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</si>
  <si>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</si>
  <si>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</si>
  <si>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</si>
  <si>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</si>
  <si>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</si>
  <si>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</si>
  <si>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</si>
  <si>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</si>
  <si>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</si>
  <si>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</si>
  <si>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</si>
  <si>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</si>
  <si>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</si>
  <si>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</si>
  <si>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</si>
  <si>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</si>
  <si>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</si>
  <si>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</si>
  <si>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</si>
  <si>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</si>
  <si>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</si>
  <si>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</si>
  <si>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</si>
  <si>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</si>
  <si>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</si>
  <si>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</si>
  <si>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</si>
  <si>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</si>
  <si>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</si>
  <si>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</si>
  <si>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</si>
  <si>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</si>
  <si>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</si>
  <si>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</si>
  <si>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</si>
  <si>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</si>
  <si>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</si>
  <si>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</si>
  <si>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</si>
  <si>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</si>
  <si>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</si>
  <si>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</si>
  <si>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</si>
  <si>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</si>
  <si>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</si>
  <si>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</si>
  <si>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</si>
  <si>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</si>
  <si>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</si>
  <si>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</si>
  <si>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</si>
  <si>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</si>
  <si>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</si>
  <si>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</si>
  <si>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</si>
  <si>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</si>
  <si>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</si>
  <si>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</si>
  <si>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</si>
  <si>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</si>
  <si>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</si>
  <si>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</si>
  <si>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</si>
  <si>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</si>
  <si>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</si>
  <si>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</si>
  <si>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</si>
  <si>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</si>
  <si>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</si>
  <si>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</si>
  <si>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</si>
  <si>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</si>
  <si>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</si>
  <si>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</si>
  <si>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</si>
  <si>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</si>
  <si>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</si>
  <si>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</si>
  <si>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</si>
  <si>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</si>
  <si>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</si>
  <si>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</si>
  <si>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</si>
  <si>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</si>
  <si>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</si>
  <si>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</si>
  <si>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</si>
  <si>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</si>
  <si>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</si>
  <si>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</si>
  <si>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</si>
  <si>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</si>
  <si>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</si>
  <si>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</si>
  <si>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</si>
  <si>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</si>
  <si>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</si>
  <si>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</si>
  <si>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</si>
  <si>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</si>
  <si>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</si>
  <si>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</si>
  <si>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</si>
  <si>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</si>
  <si>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</si>
  <si>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</si>
  <si>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</si>
  <si>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</si>
  <si>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</si>
  <si>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</si>
  <si>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</si>
  <si>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</si>
  <si>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</si>
  <si>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</si>
  <si>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</si>
  <si>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</si>
  <si>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</si>
  <si>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</si>
  <si>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</si>
  <si>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</si>
  <si>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</si>
  <si>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</si>
  <si>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</si>
  <si>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</si>
  <si>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</si>
  <si>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</si>
  <si>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</si>
  <si>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</si>
  <si>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</si>
  <si>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</si>
  <si>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</si>
  <si>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</si>
  <si>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</si>
  <si>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</si>
  <si>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</si>
  <si>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</si>
  <si>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</si>
  <si>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</si>
  <si>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</si>
  <si>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</si>
  <si>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</si>
  <si>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</si>
  <si>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</si>
  <si>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</si>
  <si>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</si>
  <si>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</si>
  <si>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</si>
  <si>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</si>
  <si>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</si>
  <si>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</si>
  <si>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</si>
  <si>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</si>
  <si>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</si>
  <si>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</si>
  <si>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</si>
  <si>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</si>
  <si>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</si>
  <si>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</si>
  <si>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</si>
  <si>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</si>
  <si>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</si>
  <si>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</si>
  <si>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</si>
  <si>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</si>
  <si>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</si>
  <si>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</si>
  <si>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</si>
  <si>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</si>
  <si>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</si>
  <si>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</si>
  <si>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</si>
  <si>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</si>
  <si>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</si>
  <si>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</si>
  <si>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</si>
  <si>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</si>
  <si>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</si>
  <si>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</si>
  <si>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</si>
  <si>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</si>
  <si>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</si>
  <si>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</si>
  <si>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</si>
  <si>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</si>
  <si>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</si>
  <si>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</si>
  <si>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</si>
  <si>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</si>
  <si>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</si>
  <si>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</si>
  <si>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</si>
  <si>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</si>
  <si>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</si>
  <si>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</si>
  <si>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</si>
  <si>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</si>
  <si>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</si>
  <si>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</si>
  <si>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</si>
  <si>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</si>
  <si>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</si>
  <si>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</si>
  <si>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</si>
  <si>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</si>
  <si>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</si>
  <si>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</si>
  <si>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</si>
  <si>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</si>
  <si>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</si>
  <si>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</si>
  <si>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</si>
  <si>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</si>
  <si>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</si>
  <si>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</si>
  <si>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</si>
  <si>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</si>
  <si>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</si>
  <si>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</si>
  <si>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</si>
  <si>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</si>
  <si>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</si>
  <si>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</si>
  <si>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</si>
  <si>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</si>
  <si>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</si>
  <si>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</si>
  <si>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</si>
  <si>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</si>
  <si>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</si>
  <si>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</si>
  <si>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</si>
  <si>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</si>
  <si>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</si>
  <si>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</si>
  <si>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</si>
  <si>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</si>
  <si>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</si>
  <si>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</si>
  <si>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</si>
  <si>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</si>
  <si>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</si>
  <si>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</si>
  <si>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</si>
  <si>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</si>
  <si>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</si>
  <si>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</si>
  <si>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</si>
  <si>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</si>
  <si>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</si>
  <si>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</si>
  <si>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</si>
  <si>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</si>
  <si>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</si>
  <si>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</si>
  <si>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</si>
  <si>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</si>
  <si>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</si>
  <si>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</si>
  <si>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</si>
  <si>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</si>
  <si>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</si>
  <si>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</si>
  <si>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</si>
  <si>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</si>
  <si>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</si>
  <si>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</si>
  <si>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</si>
  <si>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</si>
  <si>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</si>
  <si>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</si>
  <si>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</si>
  <si>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</si>
  <si>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</si>
  <si>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</si>
  <si>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</si>
  <si>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</si>
  <si>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</si>
  <si>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</si>
  <si>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</si>
  <si>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</si>
  <si>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</si>
  <si>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</si>
  <si>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</si>
  <si>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</si>
  <si>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</si>
  <si>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</si>
  <si>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</si>
  <si>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</si>
  <si>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</si>
  <si>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</si>
  <si>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</si>
  <si>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</si>
  <si>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</si>
  <si>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</si>
  <si>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</si>
  <si>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</si>
  <si>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</si>
  <si>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</si>
  <si>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</si>
  <si>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</si>
  <si>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</si>
  <si>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</si>
  <si>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</si>
  <si>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</si>
  <si>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</si>
  <si>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</si>
  <si>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</si>
  <si>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</si>
  <si>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</si>
  <si>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</si>
  <si>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</si>
  <si>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</si>
  <si>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</si>
  <si>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</si>
  <si>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</si>
  <si>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</si>
  <si>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</si>
  <si>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</si>
  <si>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</si>
  <si>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</si>
  <si>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</si>
  <si>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</si>
  <si>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</si>
  <si>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</si>
  <si>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</si>
  <si>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</si>
  <si>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</si>
  <si>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</si>
  <si>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</si>
  <si>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</si>
  <si>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</si>
  <si>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</si>
  <si>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</si>
  <si>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</si>
  <si>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</si>
  <si>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</si>
  <si>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</si>
  <si>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</si>
  <si>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</si>
  <si>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</si>
  <si>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</si>
  <si>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</si>
  <si>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</si>
  <si>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</si>
  <si>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</si>
  <si>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</si>
  <si>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</si>
  <si>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</si>
  <si>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</si>
  <si>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</si>
  <si>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</si>
  <si>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</si>
  <si>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</si>
  <si>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</si>
  <si>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</si>
  <si>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</si>
  <si>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</si>
  <si>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</si>
  <si>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</si>
  <si>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</si>
  <si>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</si>
  <si>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</si>
  <si>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</si>
  <si>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</si>
  <si>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</si>
  <si>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</si>
  <si>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</si>
  <si>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</si>
  <si>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</si>
  <si>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</si>
  <si>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</si>
  <si>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</si>
  <si>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</si>
  <si>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</si>
  <si>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</si>
  <si>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</si>
  <si>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</si>
  <si>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</si>
  <si>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</si>
  <si>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</si>
  <si>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</si>
  <si>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</si>
  <si>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</si>
  <si>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</si>
  <si>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</si>
  <si>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</si>
  <si>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</si>
  <si>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</si>
  <si>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</si>
  <si>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</si>
  <si>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</si>
  <si>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</si>
  <si>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</si>
  <si>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</si>
  <si>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</si>
  <si>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</si>
  <si>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</si>
  <si>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</si>
  <si>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</si>
  <si>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</si>
  <si>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</si>
  <si>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</si>
  <si>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</si>
  <si>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</si>
  <si>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</si>
  <si>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</si>
  <si>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</si>
  <si>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</si>
  <si>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</si>
  <si>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</si>
  <si>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</si>
  <si>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</si>
  <si>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</si>
  <si>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</si>
  <si>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</si>
  <si>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</si>
  <si>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</si>
  <si>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</si>
  <si>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</si>
  <si>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</si>
  <si>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</si>
  <si>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</si>
  <si>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</si>
  <si>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</si>
  <si>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</si>
  <si>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</si>
  <si>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</si>
  <si>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</si>
  <si>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</si>
  <si>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</si>
  <si>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</si>
  <si>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</si>
  <si>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</si>
  <si>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</si>
  <si>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</si>
  <si>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</si>
  <si>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</si>
  <si>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</si>
  <si>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</si>
  <si>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</si>
  <si>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</si>
  <si>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</si>
  <si>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</si>
  <si>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</si>
  <si>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</si>
  <si>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</si>
  <si>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</si>
  <si>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</si>
  <si>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</si>
  <si>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</si>
  <si>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</si>
  <si>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</si>
  <si>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</si>
  <si>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</si>
  <si>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</si>
  <si>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</si>
  <si>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</si>
  <si>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</si>
  <si>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</si>
  <si>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</si>
  <si>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</si>
  <si>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</si>
  <si>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</si>
  <si>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</si>
  <si>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</si>
  <si>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</si>
  <si>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</si>
  <si>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</si>
  <si>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</si>
  <si>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</si>
  <si>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</si>
  <si>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</si>
  <si>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</si>
  <si>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</si>
  <si>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</si>
  <si>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</si>
  <si>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</si>
  <si>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</si>
  <si>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</si>
  <si>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</si>
  <si>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</si>
  <si>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</si>
  <si>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</si>
  <si>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</si>
  <si>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</si>
  <si>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</si>
  <si>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</si>
  <si>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</si>
  <si>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</si>
  <si>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</si>
  <si>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</si>
  <si>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</si>
  <si>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</si>
  <si>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</si>
  <si>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</si>
  <si>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</si>
  <si>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</si>
  <si>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</si>
  <si>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</si>
  <si>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</si>
  <si>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</si>
  <si>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</si>
  <si>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</si>
  <si>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</si>
  <si>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</si>
  <si>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</si>
  <si>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</si>
  <si>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</si>
  <si>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</si>
  <si>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</si>
  <si>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</si>
  <si>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</si>
  <si>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</si>
  <si>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</si>
  <si>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</si>
  <si>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</si>
  <si>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</si>
  <si>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</si>
  <si>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</si>
  <si>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</si>
  <si>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</si>
  <si>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</si>
  <si>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</si>
  <si>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</si>
  <si>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</si>
  <si>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</si>
  <si>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</si>
  <si>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</si>
  <si>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</si>
  <si>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</si>
  <si>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</si>
  <si>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</si>
  <si>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</si>
  <si>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</si>
  <si>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</si>
  <si>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</si>
  <si>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</si>
  <si>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</si>
  <si>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</si>
  <si>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</si>
  <si>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</si>
  <si>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</si>
  <si>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</si>
  <si>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</si>
  <si>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</si>
  <si>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</si>
  <si>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</si>
  <si>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</si>
  <si>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</si>
  <si>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</si>
  <si>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</si>
  <si>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</si>
  <si>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</si>
  <si>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</si>
  <si>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</si>
  <si>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</si>
  <si>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</si>
  <si>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</si>
  <si>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</si>
  <si>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</si>
  <si>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</si>
  <si>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</si>
  <si>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</si>
  <si>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</si>
  <si>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</si>
  <si>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</si>
  <si>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</si>
  <si>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</si>
  <si>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</si>
  <si>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</si>
  <si>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</si>
  <si>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</si>
  <si>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</si>
  <si>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</si>
  <si>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</si>
  <si>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</si>
  <si>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</si>
  <si>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</si>
  <si>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</si>
  <si>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</si>
  <si>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</si>
  <si>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</si>
  <si>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</si>
  <si>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</si>
  <si>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</si>
  <si>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</si>
  <si>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</si>
  <si>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</si>
  <si>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</si>
  <si>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</si>
  <si>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</si>
  <si>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</si>
  <si>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</si>
  <si>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</si>
  <si>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</si>
  <si>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</si>
  <si>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</si>
  <si>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</si>
  <si>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</si>
  <si>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</si>
  <si>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</si>
  <si>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</si>
  <si>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</si>
  <si>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</si>
  <si>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</si>
  <si>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</si>
  <si>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</si>
  <si>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</si>
  <si>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</si>
  <si>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</si>
  <si>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</si>
  <si>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</si>
  <si>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</si>
  <si>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</si>
  <si>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</si>
  <si>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</si>
  <si>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</si>
  <si>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</si>
  <si>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</si>
  <si>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</si>
  <si>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</si>
  <si>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</si>
  <si>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</si>
  <si>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</si>
  <si>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</si>
  <si>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</si>
  <si>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</si>
  <si>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</si>
  <si>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</si>
  <si>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</si>
  <si>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</si>
  <si>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</si>
  <si>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</si>
  <si>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</si>
  <si>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</si>
  <si>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</si>
  <si>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</si>
  <si>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</si>
  <si>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</si>
  <si>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</si>
  <si>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</si>
  <si>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</si>
  <si>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</si>
  <si>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</si>
  <si>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</si>
  <si>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</si>
  <si>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</si>
  <si>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</si>
  <si>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</si>
  <si>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</si>
  <si>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</si>
  <si>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</si>
  <si>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</si>
  <si>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</si>
  <si>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</si>
  <si>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</si>
  <si>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</si>
  <si>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</si>
  <si>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</si>
  <si>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</si>
  <si>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</si>
  <si>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</si>
  <si>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</si>
  <si>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</si>
  <si>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</si>
  <si>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</si>
  <si>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</si>
  <si>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</si>
  <si>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</si>
  <si>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</si>
  <si>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</si>
  <si>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</si>
  <si>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</si>
  <si>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</si>
  <si>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</si>
  <si>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</si>
  <si>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</si>
  <si>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</si>
  <si>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</si>
  <si>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</si>
  <si>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</si>
  <si>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</si>
  <si>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</si>
  <si>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</si>
  <si>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</si>
  <si>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</si>
  <si>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</si>
  <si>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</si>
  <si>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</si>
  <si>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</si>
  <si>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</si>
  <si>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</si>
  <si>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</si>
  <si>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</si>
  <si>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</si>
  <si>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</si>
  <si>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</si>
  <si>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</si>
  <si>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</si>
  <si>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</si>
  <si>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</si>
  <si>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</si>
  <si>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</si>
  <si>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</si>
  <si>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</si>
  <si>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</si>
  <si>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</si>
  <si>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</si>
  <si>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</si>
  <si>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</si>
  <si>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</si>
  <si>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</si>
  <si>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</si>
  <si>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</si>
  <si>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</si>
  <si>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</si>
  <si>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</si>
  <si>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</si>
  <si>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</si>
  <si>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</si>
  <si>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</si>
  <si>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</si>
  <si>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</si>
  <si>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</si>
  <si>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</si>
  <si>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</si>
  <si>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</si>
  <si>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</si>
  <si>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</si>
  <si>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</si>
  <si>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</si>
  <si>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</si>
  <si>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</si>
  <si>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</si>
  <si>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</si>
  <si>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</si>
  <si>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</si>
  <si>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</si>
  <si>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</si>
  <si>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</si>
  <si>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</si>
  <si>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</si>
  <si>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</si>
  <si>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</si>
  <si>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</si>
  <si>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</si>
  <si>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</si>
  <si>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</si>
  <si>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</si>
  <si>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</si>
  <si>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</si>
  <si>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</si>
  <si>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</si>
  <si>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</si>
  <si>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</si>
  <si>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</si>
  <si>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</si>
  <si>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</si>
  <si>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</si>
  <si>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</si>
  <si>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</si>
  <si>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</si>
  <si>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</si>
  <si>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</si>
  <si>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</si>
  <si>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</si>
  <si>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</si>
  <si>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</si>
  <si>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</si>
  <si>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</si>
  <si>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</si>
  <si>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</si>
  <si>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</si>
  <si>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</si>
  <si>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</si>
  <si>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</si>
  <si>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</si>
  <si>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</si>
  <si>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</si>
  <si>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</si>
  <si>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</si>
  <si>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</si>
  <si>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</si>
  <si>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</si>
  <si>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</si>
  <si>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</si>
  <si>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</si>
  <si>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</si>
  <si>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</si>
  <si>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</si>
  <si>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</si>
  <si>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</si>
  <si>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</si>
  <si>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</si>
  <si>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</si>
  <si>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</si>
  <si>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</si>
  <si>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</si>
  <si>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</si>
  <si>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</si>
  <si>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</si>
  <si>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</si>
  <si>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</si>
  <si>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</si>
  <si>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</si>
  <si>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</si>
  <si>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</si>
  <si>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</si>
  <si>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</si>
  <si>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</si>
  <si>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</si>
  <si>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</si>
  <si>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</si>
  <si>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</si>
  <si>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</si>
  <si>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</si>
  <si>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</si>
  <si>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</si>
  <si>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</si>
  <si>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</si>
  <si>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</si>
  <si>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</si>
  <si>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</si>
  <si>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</si>
  <si>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</si>
  <si>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</si>
  <si>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</si>
  <si>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</si>
  <si>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</si>
  <si>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</si>
  <si>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</si>
  <si>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</si>
  <si>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</si>
  <si>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</si>
  <si>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</si>
  <si>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</si>
  <si>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</si>
  <si>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</si>
  <si>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</si>
  <si>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</si>
  <si>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</si>
  <si>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</si>
  <si>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</si>
  <si>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</si>
  <si>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</si>
  <si>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</si>
  <si>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</si>
  <si>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</si>
  <si>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</si>
  <si>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</si>
  <si>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</si>
  <si>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</si>
  <si>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</si>
  <si>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</si>
  <si>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</si>
  <si>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</si>
  <si>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</si>
  <si>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</si>
  <si>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</si>
  <si>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</si>
  <si>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</si>
  <si>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</si>
  <si>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</si>
  <si>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</si>
  <si>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</si>
  <si>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</si>
  <si>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</si>
  <si>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</si>
  <si>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</si>
  <si>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</si>
  <si>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</si>
  <si>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</si>
  <si>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</si>
  <si>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</si>
  <si>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</si>
  <si>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</si>
  <si>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</si>
  <si>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</si>
  <si>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</si>
  <si>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</si>
  <si>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</si>
  <si>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</si>
  <si>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</si>
  <si>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</si>
  <si>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</si>
  <si>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</si>
  <si>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</si>
  <si>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</si>
  <si>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</si>
  <si>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</si>
  <si>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</si>
  <si>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</si>
  <si>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</si>
  <si>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</si>
  <si>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</si>
  <si>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</si>
  <si>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</si>
  <si>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</si>
  <si>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</si>
  <si>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</si>
  <si>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</si>
  <si>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</si>
  <si>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</si>
  <si>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</si>
  <si>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</si>
  <si>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</si>
  <si>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</si>
  <si>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</si>
  <si>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</si>
  <si>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</si>
  <si>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</si>
  <si>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</si>
  <si>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</si>
  <si>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</si>
  <si>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</si>
  <si>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</si>
  <si>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</si>
  <si>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</si>
  <si>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</si>
  <si>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</si>
  <si>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</si>
  <si>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</si>
  <si>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</si>
  <si>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</si>
  <si>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</si>
  <si>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</si>
  <si>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</si>
  <si>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</si>
  <si>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</si>
  <si>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</si>
  <si>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</si>
  <si>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</si>
  <si>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</si>
  <si>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</si>
  <si>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</si>
  <si>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</si>
  <si>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</si>
  <si>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</si>
  <si>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</si>
  <si>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</si>
  <si>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</si>
  <si>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</si>
  <si>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</si>
  <si>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</si>
  <si>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</si>
  <si>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</si>
  <si>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</si>
  <si>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</si>
  <si>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</si>
  <si>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</si>
  <si>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</si>
  <si>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</si>
  <si>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</si>
  <si>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</si>
  <si>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</si>
  <si>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</si>
  <si>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</si>
  <si>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</si>
  <si>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</si>
  <si>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</si>
  <si>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</si>
  <si>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</si>
  <si>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</si>
  <si>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</si>
  <si>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</si>
  <si>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</si>
  <si>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</si>
  <si>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</si>
  <si>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</si>
  <si>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</si>
  <si>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</si>
  <si>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</si>
  <si>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</si>
  <si>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</si>
  <si>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</si>
  <si>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</si>
  <si>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</si>
  <si>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</si>
  <si>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</si>
  <si>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</si>
  <si>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</si>
  <si>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</si>
  <si>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</si>
  <si>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</si>
  <si>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</si>
  <si>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</si>
  <si>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</si>
  <si>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</si>
  <si>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</si>
  <si>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</si>
  <si>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</si>
  <si>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</si>
  <si>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</si>
  <si>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</si>
  <si>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</si>
  <si>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</si>
  <si>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</si>
  <si>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</si>
  <si>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</si>
  <si>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</si>
  <si>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</si>
  <si>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</si>
  <si>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</si>
  <si>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</si>
  <si>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</si>
  <si>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</si>
  <si>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</si>
  <si>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</si>
  <si>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</si>
  <si>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</si>
  <si>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</si>
  <si>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</si>
  <si>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</si>
  <si>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</si>
  <si>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</si>
  <si>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</si>
  <si>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</si>
  <si>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</si>
  <si>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</si>
  <si>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</si>
  <si>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</si>
  <si>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</si>
  <si>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</si>
  <si>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</si>
  <si>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</si>
  <si>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</si>
  <si>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</si>
  <si>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</si>
  <si>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</si>
  <si>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</si>
  <si>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</si>
  <si>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</si>
  <si>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</si>
  <si>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</si>
  <si>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</si>
  <si>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</si>
  <si>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</si>
  <si>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</si>
  <si>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</si>
  <si>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</si>
  <si>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</si>
  <si>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</si>
  <si>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</si>
  <si>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</si>
  <si>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</si>
  <si>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</si>
  <si>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</si>
  <si>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</si>
  <si>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</si>
  <si>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</si>
  <si>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</si>
  <si>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</si>
  <si>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</si>
  <si>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</si>
  <si>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</si>
  <si>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</si>
  <si>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</si>
  <si>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</si>
  <si>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</si>
  <si>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</si>
  <si>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</si>
  <si>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</si>
  <si>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</si>
  <si>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</si>
  <si>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</si>
  <si>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</si>
  <si>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</si>
  <si>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</si>
  <si>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</si>
  <si>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</si>
  <si>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</si>
  <si>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</si>
  <si>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</si>
  <si>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</si>
  <si>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</si>
  <si>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</si>
  <si>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</si>
  <si>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</si>
  <si>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</si>
  <si>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</si>
  <si>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</si>
  <si>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</si>
  <si>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</si>
  <si>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</si>
  <si>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</si>
  <si>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</si>
  <si>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</si>
  <si>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</si>
  <si>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</si>
  <si>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</si>
  <si>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</si>
  <si>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</si>
  <si>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</si>
  <si>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</si>
  <si>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</si>
  <si>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</si>
  <si>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</si>
  <si>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</si>
  <si>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</si>
  <si>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</si>
  <si>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</si>
  <si>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</si>
  <si>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</si>
  <si>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</si>
  <si>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</si>
  <si>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</si>
  <si>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</si>
  <si>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</si>
  <si>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</si>
  <si>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</si>
  <si>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</si>
  <si>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</si>
  <si>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</si>
  <si>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</si>
  <si>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</si>
  <si>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</si>
  <si>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</si>
  <si>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</si>
  <si>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</si>
  <si>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</si>
  <si>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</si>
  <si>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</si>
  <si>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</si>
  <si>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</si>
  <si>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</si>
  <si>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</si>
  <si>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</si>
  <si>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</si>
  <si>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</si>
  <si>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</si>
  <si>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</si>
  <si>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</si>
  <si>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</si>
  <si>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</si>
  <si>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</si>
  <si>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</si>
  <si>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</si>
  <si>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</si>
  <si>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</si>
  <si>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</si>
  <si>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</si>
  <si>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</si>
  <si>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</si>
  <si>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</si>
  <si>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</si>
  <si>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</si>
  <si>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</si>
  <si>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</si>
  <si>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</si>
  <si>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</si>
  <si>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</si>
  <si>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</si>
  <si>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</si>
  <si>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</si>
  <si>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</si>
  <si>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</si>
  <si>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</si>
  <si>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</si>
  <si>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</si>
  <si>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</si>
  <si>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</si>
  <si>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</si>
  <si>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</si>
  <si>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</si>
  <si>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</si>
  <si>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</si>
  <si>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</si>
  <si>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</si>
  <si>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</si>
  <si>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</si>
  <si>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</si>
  <si>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</si>
  <si>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</si>
  <si>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</si>
  <si>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</si>
  <si>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</si>
  <si>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</si>
  <si>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</si>
  <si>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</si>
  <si>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</si>
  <si>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</si>
  <si>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</si>
  <si>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</si>
  <si>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</si>
  <si>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</si>
  <si>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</si>
  <si>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</si>
  <si>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</si>
  <si>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</si>
  <si>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</si>
  <si>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</si>
  <si>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</si>
  <si>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</si>
  <si>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</si>
  <si>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</si>
  <si>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</si>
  <si>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</si>
  <si>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</si>
  <si>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</si>
  <si>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</si>
  <si>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</si>
  <si>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</si>
  <si>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</si>
  <si>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</si>
  <si>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</si>
  <si>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</si>
  <si>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</si>
  <si>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</si>
  <si>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</si>
  <si>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</si>
  <si>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</si>
  <si>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</si>
  <si>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</si>
  <si>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</si>
  <si>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</si>
  <si>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</si>
  <si>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</si>
  <si>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</si>
  <si>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</si>
  <si>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</si>
  <si>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</si>
  <si>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</si>
  <si>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</si>
  <si>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</si>
  <si>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</si>
  <si>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</si>
  <si>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</si>
  <si>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</si>
  <si>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</si>
  <si>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</si>
  <si>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</si>
  <si>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</si>
  <si>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</si>
  <si>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</si>
  <si>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</si>
  <si>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</si>
  <si>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</si>
  <si>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</si>
  <si>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</si>
  <si>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</si>
  <si>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</si>
  <si>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</si>
  <si>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</si>
  <si>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</si>
  <si>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</si>
  <si>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</si>
  <si>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</si>
  <si>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</si>
  <si>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</si>
  <si>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</si>
  <si>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</si>
  <si>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</si>
  <si>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</si>
  <si>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</si>
  <si>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</si>
  <si>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</si>
  <si>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</si>
  <si>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</si>
  <si>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</si>
  <si>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</si>
  <si>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</si>
  <si>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</si>
  <si>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</si>
  <si>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</si>
  <si>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</si>
  <si>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</si>
  <si>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</si>
  <si>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</si>
  <si>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</si>
  <si>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</si>
  <si>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</si>
  <si>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</si>
  <si>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</si>
  <si>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</si>
  <si>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</si>
  <si>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</si>
  <si>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</si>
  <si>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</si>
  <si>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</si>
  <si>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</si>
  <si>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</si>
  <si>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</si>
  <si>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</si>
  <si>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</si>
  <si>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</si>
  <si>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</si>
  <si>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</si>
  <si>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</si>
  <si>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</si>
  <si>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</si>
  <si>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</si>
  <si>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</si>
  <si>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</si>
  <si>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</si>
  <si>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</si>
  <si>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</si>
  <si>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</si>
  <si>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</si>
  <si>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</si>
  <si>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</si>
  <si>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</si>
  <si>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</si>
  <si>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</si>
  <si>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</si>
  <si>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</si>
  <si>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</si>
  <si>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</si>
  <si>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</si>
  <si>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</si>
  <si>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</si>
  <si>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</si>
  <si>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</si>
  <si>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</si>
  <si>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</si>
  <si>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</si>
  <si>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</si>
  <si>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</si>
  <si>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</si>
  <si>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</si>
  <si>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</si>
  <si>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</si>
  <si>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</si>
  <si>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</si>
  <si>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</si>
  <si>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</si>
  <si>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</si>
  <si>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</si>
  <si>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</si>
  <si>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</si>
  <si>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</si>
  <si>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</si>
  <si>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</si>
  <si>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</si>
  <si>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</si>
  <si>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</si>
  <si>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</si>
  <si>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</si>
  <si>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</si>
  <si>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</si>
  <si>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</si>
  <si>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</si>
  <si>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</si>
  <si>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</si>
  <si>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</si>
  <si>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</si>
  <si>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</si>
  <si>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</si>
  <si>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</si>
  <si>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</si>
  <si>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</si>
  <si>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</si>
  <si>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</si>
  <si>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</si>
  <si>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</si>
  <si>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</si>
  <si>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</si>
  <si>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</si>
  <si>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</si>
  <si>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</si>
  <si>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</si>
  <si>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</si>
  <si>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</si>
  <si>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</si>
  <si>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</si>
  <si>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</si>
  <si>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</si>
  <si>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</si>
  <si>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</si>
  <si>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</si>
  <si>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</si>
  <si>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</si>
  <si>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</si>
  <si>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</si>
  <si>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</si>
  <si>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</si>
  <si>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</si>
  <si>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</si>
  <si>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</si>
  <si>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</si>
  <si>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</si>
  <si>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</si>
  <si>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</si>
  <si>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</si>
  <si>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</si>
  <si>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</si>
  <si>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</si>
  <si>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</si>
  <si>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</si>
  <si>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</si>
  <si>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</si>
  <si>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</si>
  <si>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</si>
  <si>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</si>
  <si>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</si>
  <si>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</si>
  <si>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</si>
  <si>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</si>
  <si>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</si>
  <si>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</si>
  <si>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</si>
  <si>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</si>
  <si>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</si>
  <si>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</si>
  <si>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</si>
  <si>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</si>
  <si>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</si>
  <si>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</si>
  <si>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</si>
  <si>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</si>
  <si>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</si>
  <si>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</si>
  <si>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</si>
  <si>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</si>
  <si>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</si>
  <si>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</si>
  <si>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</si>
  <si>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</si>
  <si>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</si>
  <si>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</si>
  <si>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</si>
  <si>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</si>
  <si>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</si>
  <si>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</si>
  <si>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</si>
  <si>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</si>
  <si>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</si>
  <si>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</si>
  <si>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</si>
  <si>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</si>
  <si>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</si>
  <si>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</si>
  <si>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</si>
  <si>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</si>
  <si>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</si>
  <si>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</si>
  <si>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</si>
  <si>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</si>
  <si>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</si>
  <si>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</si>
  <si>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</si>
  <si>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</si>
  <si>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</si>
  <si>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</si>
  <si>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</si>
  <si>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</si>
  <si>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</si>
  <si>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</si>
  <si>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</si>
  <si>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</si>
  <si>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</si>
  <si>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</si>
  <si>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</si>
  <si>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</si>
  <si>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</si>
  <si>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</si>
  <si>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</si>
  <si>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</si>
  <si>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</si>
  <si>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</si>
  <si>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</si>
  <si>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</si>
  <si>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</si>
  <si>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</si>
  <si>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</si>
  <si>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</si>
  <si>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</si>
  <si>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</si>
  <si>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</si>
  <si>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</si>
  <si>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</si>
  <si>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</si>
  <si>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</si>
  <si>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</si>
  <si>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</si>
  <si>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</si>
  <si>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</si>
  <si>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</si>
  <si>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</si>
  <si>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</si>
  <si>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</si>
  <si>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</si>
  <si>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</si>
  <si>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</si>
  <si>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</si>
  <si>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</si>
  <si>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</si>
  <si>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</si>
  <si>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</si>
  <si>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</si>
  <si>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</si>
  <si>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</si>
  <si>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</si>
  <si>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</si>
  <si>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</si>
  <si>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</si>
  <si>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</si>
  <si>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</si>
  <si>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</si>
  <si>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</si>
  <si>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</si>
  <si>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</si>
  <si>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</si>
  <si>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</si>
  <si>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</si>
  <si>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</si>
  <si>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</si>
  <si>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</si>
  <si>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</si>
  <si>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</si>
  <si>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</si>
  <si>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</si>
  <si>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</si>
  <si>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</si>
  <si>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</si>
  <si>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</si>
  <si>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</si>
  <si>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</si>
  <si>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</si>
  <si>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</si>
  <si>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</si>
  <si>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</si>
  <si>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</si>
  <si>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</si>
  <si>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</si>
  <si>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</si>
  <si>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</si>
  <si>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</si>
  <si>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</si>
  <si>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</si>
  <si>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</si>
  <si>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</si>
  <si>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</si>
  <si>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</si>
  <si>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</si>
  <si>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</si>
  <si>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</si>
  <si>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</si>
  <si>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</si>
  <si>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</si>
  <si>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</si>
  <si>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</si>
  <si>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</si>
  <si>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</si>
  <si>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</si>
  <si>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</si>
  <si>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</si>
  <si>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</si>
  <si>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</si>
  <si>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</si>
  <si>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</si>
  <si>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</si>
  <si>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</si>
  <si>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</si>
  <si>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</si>
  <si>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</si>
  <si>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</si>
  <si>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</si>
  <si>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</si>
  <si>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</si>
  <si>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</si>
  <si>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</si>
  <si>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</si>
  <si>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</si>
  <si>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</si>
  <si>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</si>
  <si>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</si>
  <si>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</si>
  <si>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</si>
  <si>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</si>
  <si>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</si>
  <si>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</si>
  <si>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</si>
  <si>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</si>
  <si>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</si>
  <si>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</si>
  <si>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</si>
  <si>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</si>
  <si>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</si>
  <si>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</si>
  <si>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</si>
  <si>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</si>
  <si>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</si>
  <si>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</si>
  <si>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</si>
  <si>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</si>
  <si>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</si>
  <si>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</si>
  <si>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</si>
  <si>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</si>
  <si>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</si>
  <si>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</si>
  <si>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</si>
  <si>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</si>
  <si>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</si>
  <si>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</si>
  <si>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</si>
  <si>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</si>
  <si>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</si>
  <si>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</si>
  <si>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</si>
  <si>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</si>
  <si>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</si>
  <si>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</si>
  <si>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</si>
  <si>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</si>
  <si>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</si>
  <si>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</si>
  <si>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</si>
  <si>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</si>
  <si>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</si>
  <si>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</si>
  <si>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</si>
  <si>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</si>
  <si>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</si>
  <si>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</si>
  <si>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</si>
  <si>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</si>
  <si>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</si>
  <si>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</si>
  <si>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</si>
  <si>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</si>
  <si>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</si>
  <si>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</si>
  <si>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</si>
  <si>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</si>
  <si>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</si>
  <si>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</si>
  <si>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</si>
  <si>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</si>
  <si>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</si>
  <si>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</si>
  <si>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</si>
  <si>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</si>
  <si>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</si>
  <si>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</si>
  <si>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</si>
  <si>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</si>
  <si>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</si>
  <si>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</si>
  <si>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</si>
  <si>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</si>
  <si>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</si>
  <si>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</si>
  <si>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</si>
  <si>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</si>
  <si>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</si>
  <si>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</si>
  <si>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</si>
  <si>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</si>
  <si>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</si>
  <si>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</si>
  <si>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</si>
  <si>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</si>
  <si>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</si>
  <si>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</si>
  <si>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</si>
  <si>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</si>
  <si>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</si>
  <si>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</si>
  <si>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</si>
  <si>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</si>
  <si>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</si>
  <si>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</si>
  <si>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</si>
  <si>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</si>
  <si>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</si>
  <si>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</si>
  <si>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</si>
  <si>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</si>
  <si>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</si>
  <si>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</si>
  <si>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</si>
  <si>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</si>
  <si>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</si>
  <si>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</si>
  <si>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</si>
  <si>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</si>
  <si>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</si>
  <si>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</si>
  <si>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</si>
  <si>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</si>
  <si>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</si>
  <si>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</si>
  <si>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</si>
  <si>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</si>
  <si>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</si>
  <si>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</si>
  <si>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</si>
  <si>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</si>
  <si>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</si>
  <si>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</si>
  <si>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</si>
  <si>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</si>
  <si>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</si>
  <si>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</si>
  <si>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</si>
  <si>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</si>
  <si>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</si>
  <si>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</si>
  <si>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</si>
  <si>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</si>
  <si>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</si>
  <si>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</si>
  <si>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</si>
  <si>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</si>
  <si>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</si>
  <si>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</si>
  <si>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</si>
  <si>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</si>
  <si>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</si>
  <si>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</si>
  <si>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</si>
  <si>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</si>
  <si>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</si>
  <si>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</si>
  <si>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</si>
  <si>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</si>
  <si>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</si>
  <si>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</si>
  <si>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</si>
  <si>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</si>
  <si>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</si>
  <si>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</si>
  <si>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</si>
  <si>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</si>
  <si>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</si>
  <si>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</si>
  <si>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</si>
  <si>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</si>
  <si>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</si>
  <si>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</si>
  <si>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</si>
  <si>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</si>
  <si>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</si>
  <si>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</si>
  <si>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</si>
  <si>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</si>
  <si>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</si>
  <si>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</si>
  <si>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</si>
  <si>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</si>
  <si>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</si>
  <si>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</si>
  <si>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</si>
  <si>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</si>
  <si>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</si>
  <si>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</si>
  <si>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</si>
  <si>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</si>
  <si>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</si>
  <si>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</si>
  <si>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</si>
  <si>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</si>
  <si>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</si>
  <si>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</si>
  <si>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</si>
  <si>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</si>
  <si>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</si>
  <si>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</si>
  <si>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</si>
  <si>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</si>
  <si>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</si>
  <si>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</si>
  <si>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</si>
  <si>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</si>
  <si>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</si>
  <si>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</si>
  <si>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</si>
  <si>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</si>
  <si>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</si>
  <si>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</si>
  <si>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</si>
  <si>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</si>
  <si>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</si>
  <si>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</si>
  <si>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</si>
  <si>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</si>
  <si>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</si>
  <si>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</si>
  <si>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</si>
  <si>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</si>
  <si>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</si>
  <si>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</si>
  <si>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</si>
  <si>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</si>
  <si>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</si>
  <si>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</si>
  <si>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</si>
  <si>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</si>
  <si>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</si>
  <si>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</si>
  <si>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</si>
  <si>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</si>
  <si>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</si>
  <si>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</si>
  <si>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</si>
  <si>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</si>
  <si>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</si>
  <si>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</si>
  <si>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</si>
  <si>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</si>
  <si>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</si>
  <si>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</si>
  <si>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</si>
  <si>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</si>
  <si>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</si>
  <si>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</si>
  <si>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</si>
  <si>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</si>
  <si>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</si>
  <si>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</si>
  <si>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</si>
  <si>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</si>
  <si>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</si>
  <si>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</si>
  <si>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</si>
  <si>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</si>
  <si>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</si>
  <si>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</si>
  <si>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</si>
  <si>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</si>
  <si>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</si>
  <si>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</si>
  <si>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</si>
  <si>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</si>
  <si>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</si>
  <si>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</si>
  <si>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</si>
  <si>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</si>
  <si>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</si>
  <si>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</si>
  <si>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</si>
  <si>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</si>
  <si>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</si>
  <si>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</si>
  <si>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</si>
  <si>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</si>
  <si>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</si>
  <si>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</si>
  <si>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</si>
  <si>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</si>
  <si>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</si>
  <si>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</si>
  <si>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</si>
  <si>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</si>
  <si>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</si>
  <si>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</si>
  <si>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</si>
  <si>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</si>
  <si>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</si>
  <si>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</si>
  <si>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</si>
  <si>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</si>
  <si>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</si>
  <si>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</si>
  <si>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</si>
  <si>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</si>
  <si>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</si>
  <si>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</si>
  <si>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</si>
  <si>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</si>
  <si>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</si>
  <si>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</si>
  <si>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</si>
  <si>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</si>
  <si>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</si>
  <si>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</si>
  <si>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</si>
  <si>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</si>
  <si>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</si>
  <si>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</si>
  <si>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</si>
  <si>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</si>
  <si>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</si>
  <si>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</si>
  <si>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</si>
  <si>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</si>
  <si>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</si>
  <si>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</si>
  <si>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</si>
  <si>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</si>
  <si>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</si>
  <si>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</si>
  <si>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</si>
  <si>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</si>
  <si>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</si>
  <si>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</si>
  <si>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</si>
  <si>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</si>
  <si>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</si>
  <si>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</si>
  <si>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</si>
  <si>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</si>
  <si>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</si>
  <si>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</si>
  <si>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</si>
  <si>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</si>
  <si>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</si>
  <si>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</si>
  <si>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</si>
  <si>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</si>
  <si>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</si>
  <si>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</si>
  <si>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</si>
  <si>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</si>
  <si>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</si>
  <si>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</si>
  <si>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</si>
  <si>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</si>
  <si>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</si>
  <si>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</si>
  <si>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</si>
  <si>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</si>
  <si>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</si>
  <si>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</si>
  <si>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</si>
  <si>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</si>
  <si>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</si>
  <si>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</si>
  <si>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</si>
  <si>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</si>
  <si>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</si>
  <si>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</si>
  <si>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</si>
  <si>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</si>
  <si>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</si>
  <si>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</si>
  <si>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</si>
  <si>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</si>
  <si>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</si>
  <si>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</si>
  <si>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</si>
  <si>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</si>
  <si>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</si>
  <si>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</si>
  <si>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</si>
  <si>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</si>
  <si>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</si>
  <si>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</si>
  <si>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</si>
  <si>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</si>
  <si>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</si>
  <si>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</si>
  <si>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</si>
  <si>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</si>
  <si>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</si>
  <si>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</si>
  <si>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</si>
  <si>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</si>
  <si>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</si>
  <si>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</si>
  <si>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</si>
  <si>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</si>
  <si>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</si>
  <si>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</si>
  <si>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</si>
  <si>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</si>
  <si>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</si>
  <si>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</si>
  <si>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</si>
  <si>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</si>
  <si>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</si>
  <si>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</si>
  <si>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</si>
  <si>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</si>
  <si>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</si>
  <si>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</si>
  <si>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</si>
  <si>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</si>
  <si>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</si>
  <si>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</si>
  <si>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</si>
  <si>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</si>
  <si>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</si>
  <si>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</si>
  <si>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</si>
  <si>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</si>
  <si>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</si>
  <si>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</si>
  <si>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</si>
  <si>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</si>
  <si>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</si>
  <si>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</si>
  <si>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</si>
  <si>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</si>
  <si>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</si>
  <si>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</si>
  <si>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</si>
  <si>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</si>
  <si>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</si>
  <si>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</si>
  <si>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</si>
  <si>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</si>
  <si>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</si>
  <si>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</si>
  <si>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</si>
  <si>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</si>
  <si>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</si>
  <si>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</si>
  <si>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</si>
  <si>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</si>
  <si>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</si>
  <si>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</si>
  <si>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</si>
  <si>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</si>
  <si>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</si>
  <si>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</si>
  <si>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</si>
  <si>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</si>
  <si>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</si>
  <si>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</si>
  <si>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</si>
  <si>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</si>
  <si>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</si>
  <si>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</si>
  <si>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</si>
  <si>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</si>
  <si>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</si>
  <si>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</si>
  <si>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</si>
  <si>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</si>
  <si>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</si>
  <si>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</si>
  <si>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</si>
  <si>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</si>
  <si>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</si>
  <si>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</si>
  <si>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</si>
  <si>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</si>
  <si>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</si>
  <si>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</si>
  <si>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</si>
  <si>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</si>
  <si>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</si>
  <si>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</si>
  <si>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</si>
  <si>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</si>
  <si>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</si>
  <si>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</si>
  <si>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</si>
  <si>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</si>
  <si>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</si>
  <si>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</si>
  <si>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</si>
  <si>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</si>
  <si>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</si>
  <si>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</si>
  <si>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</si>
  <si>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</si>
  <si>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</si>
  <si>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</si>
  <si>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</si>
  <si>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</si>
  <si>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</si>
  <si>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</si>
  <si>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</si>
  <si>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</si>
  <si>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</si>
  <si>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</si>
  <si>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</si>
  <si>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</si>
  <si>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</si>
  <si>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</si>
  <si>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</si>
  <si>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</si>
  <si>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</si>
  <si>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</si>
  <si>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</si>
  <si>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</si>
  <si>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</si>
  <si>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</si>
  <si>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</si>
  <si>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</si>
  <si>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</si>
  <si>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</si>
  <si>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</si>
  <si>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</si>
  <si>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</si>
  <si>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</si>
  <si>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</si>
  <si>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</si>
  <si>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</si>
  <si>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</si>
  <si>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</si>
  <si>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</si>
  <si>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</si>
  <si>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</si>
  <si>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</si>
  <si>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</si>
  <si>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</si>
  <si>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</si>
  <si>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</si>
  <si>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</si>
  <si>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</si>
  <si>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</si>
  <si>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</si>
  <si>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</si>
  <si>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</si>
  <si>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</si>
  <si>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</si>
  <si>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</si>
  <si>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</si>
  <si>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</si>
  <si>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</si>
  <si>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</si>
  <si>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</si>
  <si>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</si>
  <si>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</si>
  <si>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</si>
  <si>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</si>
  <si>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</si>
  <si>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</si>
  <si>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</si>
  <si>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</si>
  <si>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</si>
  <si>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</si>
  <si>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</si>
  <si>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</si>
  <si>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</si>
  <si>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</si>
  <si>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</si>
  <si>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</si>
  <si>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</si>
  <si>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</si>
  <si>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</si>
  <si>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</si>
  <si>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</si>
  <si>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</si>
  <si>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</si>
  <si>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</si>
  <si>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</si>
  <si>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</si>
  <si>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</si>
  <si>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</si>
  <si>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</si>
  <si>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</si>
  <si>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</si>
  <si>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</si>
  <si>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</si>
  <si>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</si>
  <si>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</si>
  <si>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</si>
  <si>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</si>
  <si>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</si>
  <si>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</si>
  <si>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</si>
  <si>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</si>
  <si>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</si>
  <si>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</si>
  <si>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</si>
  <si>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</si>
  <si>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</si>
  <si>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</si>
  <si>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</si>
  <si>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</si>
  <si>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</si>
  <si>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</si>
  <si>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</si>
  <si>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</si>
  <si>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</si>
  <si>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</si>
  <si>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</si>
  <si>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</si>
  <si>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</si>
  <si>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</si>
  <si>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</si>
  <si>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</si>
  <si>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</si>
  <si>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</si>
  <si>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</si>
  <si>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</si>
  <si>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</si>
  <si>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</si>
  <si>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</si>
  <si>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</si>
  <si>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</si>
  <si>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</si>
  <si>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</si>
  <si>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</si>
  <si>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</si>
  <si>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</si>
  <si>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</si>
  <si>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</si>
  <si>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</si>
  <si>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</si>
  <si>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</si>
  <si>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</si>
  <si>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</si>
  <si>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</si>
  <si>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</si>
  <si>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</si>
  <si>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</si>
  <si>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</si>
  <si>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</si>
  <si>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</si>
  <si>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</si>
  <si>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</si>
  <si>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</si>
  <si>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</si>
  <si>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</si>
  <si>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</si>
  <si>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</si>
  <si>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</si>
  <si>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</si>
  <si>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</si>
  <si>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</si>
  <si>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</si>
  <si>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</si>
  <si>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</si>
  <si>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</si>
  <si>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</si>
  <si>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</si>
  <si>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</si>
  <si>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</si>
  <si>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</si>
  <si>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</si>
  <si>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</si>
  <si>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</si>
  <si>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</si>
  <si>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</si>
  <si>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</si>
  <si>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</si>
  <si>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</si>
  <si>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</si>
  <si>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</si>
  <si>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</si>
  <si>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</si>
  <si>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</si>
  <si>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</si>
  <si>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</si>
  <si>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</si>
  <si>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</si>
  <si>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</si>
  <si>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</si>
  <si>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</si>
  <si>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</si>
  <si>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</si>
  <si>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</si>
  <si>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</si>
  <si>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</si>
  <si>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</si>
  <si>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</si>
  <si>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</si>
  <si>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</si>
  <si>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</si>
  <si>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</si>
  <si>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</si>
  <si>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</si>
  <si>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</si>
  <si>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</si>
  <si>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</si>
  <si>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</si>
  <si>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</si>
  <si>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</si>
  <si>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</si>
  <si>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</si>
  <si>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</si>
  <si>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</si>
  <si>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</si>
  <si>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</si>
  <si>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</si>
  <si>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</si>
  <si>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</si>
  <si>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</si>
  <si>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</si>
  <si>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</si>
  <si>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</si>
  <si>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</si>
  <si>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</si>
  <si>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</si>
  <si>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</si>
  <si>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</si>
  <si>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</si>
  <si>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</si>
  <si>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</si>
  <si>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</si>
  <si>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</si>
  <si>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</si>
  <si>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</si>
  <si>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</si>
  <si>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</si>
  <si>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</si>
  <si>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</si>
  <si>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</si>
  <si>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</si>
  <si>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</si>
  <si>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</si>
  <si>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</si>
  <si>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</si>
  <si>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</si>
  <si>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</si>
  <si>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</si>
  <si>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</si>
  <si>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</si>
  <si>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</si>
  <si>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</si>
  <si>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</si>
  <si>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</si>
  <si>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</si>
  <si>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</si>
  <si>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</si>
  <si>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</si>
  <si>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</si>
  <si>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</si>
  <si>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</si>
  <si>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</si>
  <si>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</si>
  <si>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</si>
  <si>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</si>
  <si>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</si>
  <si>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</si>
  <si>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</si>
  <si>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</si>
  <si>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</si>
  <si>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</si>
  <si>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</si>
  <si>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</si>
  <si>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</si>
  <si>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</si>
  <si>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</si>
  <si>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</si>
  <si>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</si>
  <si>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</si>
  <si>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</si>
  <si>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</si>
  <si>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</si>
  <si>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</si>
  <si>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</si>
  <si>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</si>
  <si>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</si>
  <si>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</si>
  <si>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</si>
  <si>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</si>
  <si>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</si>
  <si>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</si>
  <si>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</si>
  <si>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</si>
  <si>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</si>
  <si>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</si>
  <si>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</si>
  <si>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</si>
  <si>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</si>
  <si>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</si>
  <si>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</si>
  <si>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</si>
  <si>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</si>
  <si>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</si>
  <si>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</si>
  <si>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</si>
  <si>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</si>
  <si>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</si>
  <si>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</si>
  <si>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</si>
  <si>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</si>
  <si>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</si>
  <si>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</si>
  <si>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</si>
  <si>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</si>
  <si>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</si>
  <si>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</si>
  <si>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</si>
  <si>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</si>
  <si>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</si>
  <si>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</si>
  <si>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</si>
  <si>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</si>
  <si>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</si>
  <si>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</si>
  <si>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</si>
  <si>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</si>
  <si>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</si>
  <si>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</si>
  <si>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</si>
  <si>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</si>
  <si>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</si>
  <si>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</si>
  <si>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</si>
  <si>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</si>
  <si>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</si>
  <si>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</si>
  <si>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</si>
  <si>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</si>
  <si>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</si>
  <si>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</si>
  <si>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</si>
  <si>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</si>
  <si>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</si>
  <si>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</si>
  <si>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</si>
  <si>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</si>
  <si>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</si>
  <si>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</si>
  <si>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</si>
  <si>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</si>
  <si>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</si>
  <si>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</si>
  <si>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</si>
  <si>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</si>
  <si>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</si>
  <si>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</si>
  <si>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</si>
  <si>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</si>
  <si>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</si>
  <si>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</si>
  <si>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</si>
  <si>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</si>
  <si>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</si>
  <si>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</si>
  <si>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</si>
  <si>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</si>
  <si>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</si>
  <si>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</si>
  <si>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</si>
  <si>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</si>
  <si>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</si>
  <si>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</si>
  <si>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</si>
  <si>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</si>
  <si>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</si>
  <si>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</si>
  <si>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</si>
  <si>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</si>
  <si>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</si>
  <si>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</si>
  <si>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</si>
  <si>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</si>
  <si>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</si>
  <si>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</si>
  <si>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</si>
  <si>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</si>
  <si>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</si>
  <si>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</si>
  <si>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</si>
  <si>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</si>
  <si>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</si>
  <si>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</si>
  <si>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</si>
  <si>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</si>
  <si>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</si>
  <si>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</si>
  <si>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</si>
  <si>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</si>
  <si>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</si>
  <si>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</si>
  <si>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</si>
  <si>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</si>
  <si>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</si>
  <si>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</si>
  <si>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</si>
  <si>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</si>
  <si>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</si>
  <si>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</si>
  <si>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</si>
  <si>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</si>
  <si>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</si>
  <si>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</si>
  <si>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</si>
  <si>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</si>
  <si>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</si>
  <si>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</si>
  <si>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</si>
  <si>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</si>
  <si>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</si>
  <si>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</si>
  <si>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</si>
  <si>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</si>
  <si>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</si>
  <si>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</si>
  <si>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</si>
  <si>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</si>
  <si>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</si>
  <si>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</si>
  <si>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</si>
  <si>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</si>
  <si>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</si>
  <si>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</si>
  <si>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</si>
  <si>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</si>
  <si>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</si>
  <si>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</si>
  <si>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</si>
  <si>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</si>
  <si>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</si>
  <si>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</si>
  <si>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</si>
  <si>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</si>
  <si>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</si>
  <si>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</si>
  <si>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</si>
  <si>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</si>
  <si>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</si>
  <si>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</si>
  <si>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</si>
  <si>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</si>
  <si>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</si>
  <si>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</si>
  <si>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</si>
  <si>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</si>
  <si>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</si>
  <si>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</si>
  <si>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</si>
  <si>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</si>
  <si>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</si>
  <si>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</si>
  <si>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</si>
  <si>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</si>
  <si>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</si>
  <si>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</si>
  <si>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</si>
  <si>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</si>
  <si>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</si>
  <si>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</si>
  <si>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</si>
  <si>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</si>
  <si>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</si>
  <si>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</si>
  <si>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</si>
  <si>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</si>
  <si>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</si>
  <si>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</si>
  <si>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</si>
  <si>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</si>
  <si>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</si>
  <si>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</si>
  <si>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</si>
  <si>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</si>
  <si>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</si>
  <si>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</si>
  <si>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</si>
  <si>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</si>
  <si>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</si>
  <si>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</si>
  <si>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</si>
  <si>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</si>
  <si>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</si>
  <si>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</si>
  <si>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</si>
  <si>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</si>
  <si>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</si>
  <si>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</si>
  <si>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</si>
  <si>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</si>
  <si>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</si>
  <si>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</si>
  <si>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</si>
  <si>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</si>
  <si>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</si>
  <si>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</si>
  <si>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</si>
  <si>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</si>
  <si>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</si>
  <si>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</si>
  <si>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</si>
  <si>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</si>
  <si>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</si>
  <si>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</si>
  <si>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</si>
  <si>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</si>
  <si>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</si>
  <si>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</si>
  <si>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</si>
  <si>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</si>
  <si>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</si>
  <si>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</si>
  <si>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</si>
  <si>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</si>
  <si>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</si>
  <si>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</si>
  <si>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</si>
  <si>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</si>
  <si>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</si>
  <si>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</si>
  <si>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</si>
  <si>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</si>
  <si>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</si>
  <si>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</si>
  <si>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</si>
  <si>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</si>
  <si>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</si>
  <si>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</si>
  <si>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</si>
  <si>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</si>
  <si>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</si>
  <si>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</si>
  <si>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</si>
  <si>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</si>
  <si>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</si>
  <si>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</si>
  <si>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</si>
  <si>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</si>
  <si>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</si>
  <si>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</si>
  <si>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</si>
  <si>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</si>
  <si>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</si>
  <si>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</si>
  <si>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</si>
  <si>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</si>
  <si>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</si>
  <si>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</si>
  <si>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</si>
  <si>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</si>
  <si>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</si>
  <si>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</si>
  <si>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</si>
  <si>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</si>
  <si>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</si>
  <si>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</si>
  <si>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</si>
  <si>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</si>
  <si>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</si>
  <si>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</si>
  <si>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</si>
  <si>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</si>
  <si>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</si>
  <si>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</si>
  <si>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</si>
  <si>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</si>
  <si>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</si>
  <si>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</si>
  <si>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</si>
  <si>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</si>
  <si>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</si>
  <si>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</si>
  <si>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</si>
  <si>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</si>
  <si>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</si>
  <si>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</si>
  <si>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</si>
  <si>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</si>
  <si>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</si>
  <si>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</si>
  <si>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</si>
  <si>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</si>
  <si>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</si>
  <si>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</si>
  <si>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</si>
  <si>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</si>
  <si>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</si>
  <si>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</si>
  <si>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</si>
  <si>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</si>
  <si>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</si>
  <si>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</si>
  <si>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</si>
  <si>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</si>
  <si>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</si>
  <si>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</si>
  <si>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</si>
  <si>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</si>
  <si>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</si>
  <si>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</si>
  <si>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</si>
  <si>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</si>
  <si>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</si>
  <si>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</si>
  <si>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</si>
  <si>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</si>
  <si>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</si>
  <si>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</si>
  <si>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</si>
  <si>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</si>
  <si>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</si>
  <si>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</si>
  <si>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</si>
  <si>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</si>
  <si>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</si>
  <si>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</si>
  <si>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</si>
  <si>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</si>
  <si>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</si>
  <si>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</si>
  <si>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</si>
  <si>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</si>
  <si>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</si>
  <si>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</si>
  <si>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</si>
  <si>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</si>
  <si>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</si>
  <si>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</si>
  <si>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</si>
  <si>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</si>
  <si>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</si>
  <si>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</si>
  <si>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</si>
  <si>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</si>
  <si>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</si>
  <si>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</si>
  <si>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</si>
  <si>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</si>
  <si>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</si>
  <si>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</si>
  <si>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</si>
  <si>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</si>
  <si>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</si>
  <si>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</si>
  <si>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</si>
  <si>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</si>
  <si>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</si>
  <si>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</si>
  <si>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</si>
  <si>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</si>
  <si>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</si>
  <si>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</si>
  <si>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</si>
  <si>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</si>
  <si>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</si>
  <si>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</si>
  <si>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</si>
  <si>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</si>
  <si>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</si>
  <si>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</si>
  <si>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</si>
  <si>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</si>
  <si>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</si>
  <si>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</si>
  <si>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</si>
  <si>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</si>
  <si>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</si>
  <si>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</si>
  <si>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</si>
  <si>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</si>
  <si>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</si>
  <si>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</si>
  <si>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</si>
  <si>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</si>
  <si>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</si>
  <si>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</si>
  <si>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</si>
  <si>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</si>
  <si>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</si>
  <si>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</si>
  <si>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</si>
  <si>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</si>
  <si>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</si>
  <si>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</si>
  <si>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</si>
  <si>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</si>
  <si>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</si>
  <si>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</si>
  <si>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</si>
  <si>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</si>
  <si>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</si>
  <si>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</si>
  <si>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</si>
  <si>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</si>
  <si>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</si>
  <si>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</si>
  <si>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</si>
  <si>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</si>
  <si>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</si>
  <si>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</si>
  <si>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</si>
  <si>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</si>
  <si>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</si>
  <si>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</si>
  <si>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</si>
  <si>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</si>
  <si>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</si>
  <si>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</si>
  <si>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</si>
  <si>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</si>
  <si>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</si>
  <si>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</si>
  <si>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</si>
  <si>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</si>
  <si>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</si>
  <si>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</si>
  <si>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</si>
  <si>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</si>
  <si>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</si>
  <si>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</si>
  <si>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</si>
  <si>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</si>
  <si>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</si>
  <si>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</si>
  <si>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</si>
  <si>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</si>
  <si>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</si>
  <si>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</si>
  <si>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</si>
  <si>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</si>
  <si>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</si>
  <si>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</si>
  <si>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</si>
  <si>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</si>
  <si>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</si>
  <si>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</si>
  <si>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</si>
  <si>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</si>
  <si>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</si>
  <si>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</si>
  <si>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</si>
  <si>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</si>
  <si>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</si>
  <si>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</si>
  <si>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</si>
  <si>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</si>
  <si>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</si>
  <si>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</si>
  <si>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</si>
  <si>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</si>
  <si>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</si>
  <si>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</si>
  <si>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</si>
  <si>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</si>
  <si>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</si>
  <si>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</si>
  <si>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</si>
  <si>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</si>
  <si>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</si>
  <si>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</si>
  <si>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</si>
  <si>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</si>
  <si>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</si>
  <si>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</si>
  <si>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</si>
  <si>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</si>
  <si>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</si>
  <si>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</si>
  <si>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</si>
  <si>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</si>
  <si>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</si>
  <si>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</si>
  <si>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</si>
  <si>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</si>
  <si>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</si>
  <si>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</si>
  <si>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</si>
  <si>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</si>
  <si>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</si>
  <si>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</si>
  <si>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</si>
  <si>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</si>
  <si>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</si>
  <si>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</si>
  <si>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</si>
  <si>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</si>
  <si>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</si>
  <si>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</si>
  <si>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</si>
  <si>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</si>
  <si>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</si>
  <si>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</si>
  <si>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</si>
  <si>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</si>
  <si>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</si>
  <si>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</si>
  <si>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</si>
  <si>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</si>
  <si>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</si>
  <si>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</si>
  <si>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</si>
  <si>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</si>
  <si>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</si>
  <si>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</si>
  <si>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</si>
  <si>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</si>
  <si>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</si>
  <si>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</si>
  <si>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</si>
  <si>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</si>
  <si>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</si>
  <si>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</si>
  <si>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</si>
  <si>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</si>
  <si>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</si>
  <si>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</si>
  <si>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</si>
  <si>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</si>
  <si>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</si>
  <si>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</si>
  <si>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</si>
  <si>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</si>
  <si>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</si>
  <si>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</si>
  <si>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</si>
  <si>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</si>
  <si>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</si>
  <si>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</si>
  <si>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</si>
  <si>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</si>
  <si>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</si>
  <si>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</si>
  <si>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</si>
  <si>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</si>
  <si>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</si>
  <si>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</si>
  <si>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</si>
  <si>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</si>
  <si>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</si>
  <si>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</si>
  <si>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</si>
  <si>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</si>
  <si>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</si>
  <si>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</si>
  <si>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</si>
  <si>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</si>
  <si>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</si>
  <si>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</si>
  <si>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</si>
  <si>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</si>
  <si>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</si>
  <si>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</si>
  <si>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</si>
  <si>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</si>
  <si>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</si>
  <si>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</si>
  <si>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</si>
  <si>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</si>
  <si>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</si>
  <si>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</si>
  <si>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</si>
  <si>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</si>
  <si>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</si>
  <si>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</si>
  <si>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</si>
  <si>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</si>
  <si>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</si>
  <si>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</si>
  <si>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</si>
  <si>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</si>
  <si>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</si>
  <si>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</si>
  <si>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</si>
  <si>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</si>
  <si>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</si>
  <si>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</si>
  <si>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</si>
  <si>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</si>
  <si>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</si>
  <si>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</si>
  <si>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</si>
  <si>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</si>
  <si>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</si>
  <si>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</si>
  <si>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</si>
  <si>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</si>
  <si>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</si>
  <si>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</si>
  <si>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</si>
  <si>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</si>
  <si>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</si>
  <si>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</si>
  <si>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</si>
  <si>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</si>
  <si>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</si>
  <si>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</si>
  <si>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</si>
  <si>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</si>
  <si>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</si>
  <si>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</si>
  <si>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</si>
  <si>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</si>
  <si>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</si>
  <si>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</si>
  <si>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</si>
  <si>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</si>
  <si>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</si>
  <si>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</si>
  <si>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</si>
  <si>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</si>
  <si>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</si>
  <si>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</si>
  <si>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</si>
  <si>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</si>
  <si>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</si>
  <si>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</si>
  <si>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</si>
  <si>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</si>
  <si>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</si>
  <si>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</si>
  <si>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</si>
  <si>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</si>
  <si>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</si>
  <si>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</si>
  <si>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</si>
  <si>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</si>
  <si>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</si>
  <si>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</si>
  <si>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</si>
  <si>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</si>
  <si>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</si>
  <si>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</si>
  <si>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</si>
  <si>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</si>
  <si>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</si>
  <si>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</si>
  <si>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</si>
  <si>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</si>
  <si>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</si>
  <si>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</si>
  <si>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</si>
  <si>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</si>
  <si>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</si>
  <si>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</si>
  <si>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</si>
  <si>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</si>
  <si>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</si>
  <si>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</si>
  <si>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</si>
  <si>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</si>
  <si>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</si>
  <si>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</si>
  <si>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</si>
  <si>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</si>
  <si>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</si>
  <si>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</si>
  <si>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</si>
  <si>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</si>
  <si>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</si>
  <si>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</si>
  <si>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</si>
  <si>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</si>
  <si>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</si>
  <si>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</si>
  <si>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</si>
  <si>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</si>
  <si>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</si>
  <si>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</si>
  <si>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</si>
  <si>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</si>
  <si>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</si>
  <si>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</si>
  <si>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</si>
  <si>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</si>
  <si>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</si>
  <si>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</si>
  <si>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</si>
  <si>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</si>
  <si>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</si>
  <si>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</si>
  <si>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</si>
  <si>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</si>
  <si>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</si>
  <si>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</si>
  <si>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</si>
  <si>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</si>
  <si>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</si>
  <si>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</si>
  <si>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</si>
  <si>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</si>
  <si>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</si>
  <si>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</si>
  <si>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</si>
  <si>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</si>
  <si>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</si>
  <si>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</si>
  <si>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</si>
  <si>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</si>
  <si>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</si>
  <si>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</si>
  <si>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</si>
  <si>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</si>
  <si>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</si>
  <si>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</si>
  <si>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</si>
  <si>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</si>
  <si>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</si>
  <si>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</si>
  <si>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</si>
  <si>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</si>
  <si>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</si>
  <si>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</si>
  <si>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</si>
  <si>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</si>
  <si>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</si>
  <si>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</si>
  <si>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</si>
  <si>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</si>
  <si>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</si>
  <si>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</si>
  <si>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</si>
  <si>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</si>
  <si>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</si>
  <si>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</si>
  <si>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</si>
  <si>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</si>
  <si>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</si>
  <si>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</si>
  <si>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</si>
  <si>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</si>
  <si>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</si>
  <si>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</si>
  <si>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</si>
  <si>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</si>
  <si>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</si>
  <si>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</si>
  <si>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</si>
  <si>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</si>
  <si>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</si>
  <si>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</si>
  <si>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</si>
  <si>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</si>
  <si>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</si>
  <si>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</si>
  <si>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</si>
  <si>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</si>
  <si>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</si>
  <si>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</si>
  <si>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</si>
  <si>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</si>
  <si>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</si>
  <si>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</si>
  <si>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</si>
  <si>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</si>
  <si>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</si>
  <si>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</si>
  <si>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</si>
  <si>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</si>
  <si>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</si>
  <si>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</si>
  <si>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</si>
  <si>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</si>
  <si>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</si>
  <si>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</si>
  <si>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</si>
  <si>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</si>
  <si>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</si>
  <si>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</si>
  <si>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</si>
  <si>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</si>
  <si>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</si>
  <si>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</si>
  <si>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</si>
  <si>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</si>
  <si>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</si>
  <si>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</si>
  <si>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</si>
  <si>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</si>
  <si>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</si>
  <si>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</si>
  <si>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</si>
  <si>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</si>
  <si>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</si>
  <si>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</si>
  <si>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</si>
  <si>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</si>
  <si>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</si>
  <si>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</si>
  <si>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</si>
  <si>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</si>
  <si>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</si>
  <si>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</si>
  <si>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</si>
  <si>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</si>
  <si>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</si>
  <si>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</si>
  <si>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</si>
  <si>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</si>
  <si>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</si>
  <si>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</si>
  <si>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</si>
  <si>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</si>
  <si>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</si>
  <si>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</si>
  <si>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</si>
  <si>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</si>
  <si>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</si>
  <si>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</si>
  <si>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</si>
  <si>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</si>
  <si>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</si>
  <si>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</si>
  <si>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</si>
  <si>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</si>
  <si>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</si>
  <si>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</si>
  <si>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</si>
  <si>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</si>
  <si>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</si>
  <si>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</si>
  <si>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</si>
  <si>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</si>
  <si>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</si>
  <si>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</si>
  <si>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</si>
  <si>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</si>
  <si>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</si>
  <si>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</si>
  <si>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</si>
  <si>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</si>
  <si>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</si>
  <si>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</si>
  <si>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</si>
  <si>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</si>
  <si>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</si>
  <si>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</si>
  <si>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</si>
  <si>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</si>
  <si>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</si>
  <si>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</si>
  <si>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</si>
  <si>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</si>
  <si>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</si>
  <si>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</si>
  <si>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</si>
  <si>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</si>
  <si>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</si>
  <si>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</si>
  <si>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</si>
  <si>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</si>
  <si>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</si>
  <si>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</si>
  <si>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</si>
  <si>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</si>
  <si>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</si>
  <si>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</si>
  <si>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</si>
  <si>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</si>
  <si>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</si>
  <si>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</si>
  <si>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</si>
  <si>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</si>
  <si>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</si>
  <si>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</si>
  <si>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</si>
  <si>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</si>
  <si>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</si>
  <si>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</si>
  <si>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</si>
  <si>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</si>
  <si>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</si>
  <si>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</si>
  <si>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</si>
  <si>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</si>
  <si>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</si>
  <si>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</si>
  <si>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</si>
  <si>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</si>
  <si>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</si>
  <si>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</si>
  <si>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</si>
  <si>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</si>
  <si>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</si>
  <si>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</si>
  <si>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</si>
  <si>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</si>
  <si>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</si>
  <si>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</si>
  <si>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</si>
  <si>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</si>
  <si>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</si>
  <si>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</si>
  <si>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</si>
  <si>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</si>
  <si>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</si>
  <si>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</si>
  <si>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</si>
  <si>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</si>
  <si>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</si>
  <si>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</si>
  <si>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</si>
  <si>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</si>
  <si>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</si>
  <si>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</si>
  <si>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</si>
  <si>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</si>
  <si>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</si>
  <si>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</si>
  <si>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</si>
  <si>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</si>
  <si>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</si>
  <si>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</si>
  <si>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</si>
  <si>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</si>
  <si>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</si>
  <si>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</si>
  <si>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</si>
  <si>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</si>
  <si>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</si>
  <si>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</si>
  <si>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</si>
  <si>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</si>
  <si>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</si>
  <si>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</si>
  <si>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</si>
  <si>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</si>
  <si>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</si>
  <si>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</si>
  <si>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</si>
  <si>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</si>
  <si>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</si>
  <si>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</si>
  <si>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</si>
  <si>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</si>
  <si>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</si>
  <si>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</si>
  <si>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</si>
  <si>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</si>
  <si>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</si>
  <si>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</si>
  <si>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</si>
  <si>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</si>
  <si>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</si>
  <si>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</si>
  <si>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</si>
  <si>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</si>
  <si>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</si>
  <si>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</si>
  <si>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</si>
  <si>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</si>
  <si>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</si>
  <si>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</si>
  <si>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</si>
  <si>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</si>
  <si>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</si>
  <si>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</si>
  <si>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</si>
  <si>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</si>
  <si>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</si>
  <si>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</si>
  <si>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</si>
  <si>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</si>
  <si>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</si>
  <si>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</si>
  <si>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</si>
  <si>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</si>
  <si>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</si>
  <si>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</si>
  <si>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</si>
  <si>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</si>
  <si>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</si>
  <si>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</si>
  <si>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</si>
  <si>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</si>
  <si>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</si>
  <si>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</si>
  <si>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</si>
  <si>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</si>
  <si>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</si>
  <si>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</si>
  <si>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</si>
  <si>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</si>
  <si>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</si>
  <si>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</si>
  <si>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</si>
  <si>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</si>
  <si>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</si>
  <si>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</si>
  <si>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</si>
  <si>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</si>
  <si>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</si>
  <si>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</si>
  <si>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</si>
  <si>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</si>
  <si>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</si>
  <si>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</si>
  <si>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</si>
  <si>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</si>
  <si>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</si>
  <si>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</si>
  <si>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</si>
  <si>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</si>
  <si>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</si>
  <si>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</si>
  <si>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</si>
  <si>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</si>
  <si>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</si>
  <si>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</si>
  <si>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</si>
  <si>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</si>
  <si>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</si>
  <si>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</si>
  <si>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</si>
  <si>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</si>
  <si>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</si>
  <si>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</si>
  <si>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</si>
  <si>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</si>
  <si>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</si>
  <si>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</si>
  <si>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</si>
  <si>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</si>
  <si>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</si>
  <si>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</si>
  <si>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</si>
  <si>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</si>
  <si>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</si>
  <si>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</si>
  <si>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</si>
  <si>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</si>
  <si>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</si>
  <si>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</si>
  <si>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</si>
  <si>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</si>
  <si>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</si>
  <si>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</si>
  <si>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</si>
  <si>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</si>
  <si>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</si>
  <si>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</si>
  <si>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</si>
  <si>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</si>
  <si>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</si>
  <si>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</si>
  <si>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</si>
  <si>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</si>
  <si>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</si>
  <si>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</si>
  <si>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</si>
  <si>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</si>
  <si>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</si>
  <si>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</si>
  <si>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</si>
  <si>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</si>
  <si>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</si>
  <si>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</si>
  <si>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</si>
  <si>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</si>
  <si>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</si>
  <si>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</si>
  <si>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</si>
  <si>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</si>
  <si>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</si>
  <si>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</si>
  <si>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</si>
  <si>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</si>
  <si>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</si>
  <si>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</si>
  <si>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</si>
  <si>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</si>
  <si>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</si>
  <si>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</si>
  <si>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</si>
  <si>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</si>
  <si>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</si>
  <si>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</si>
  <si>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</si>
  <si>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</si>
  <si>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</si>
  <si>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</si>
  <si>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</si>
  <si>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</si>
  <si>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</si>
  <si>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</si>
  <si>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</si>
  <si>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</si>
  <si>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</si>
  <si>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</si>
  <si>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</si>
  <si>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</si>
  <si>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</si>
  <si>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</si>
  <si>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</si>
  <si>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</si>
  <si>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</si>
  <si>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</si>
  <si>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</si>
  <si>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</si>
  <si>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</si>
  <si>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</si>
  <si>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</si>
  <si>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</si>
  <si>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</si>
  <si>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</si>
  <si>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</si>
  <si>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</si>
  <si>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</si>
  <si>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</si>
  <si>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</si>
  <si>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</si>
  <si>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</si>
  <si>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</si>
  <si>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</si>
  <si>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</si>
  <si>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</si>
  <si>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</si>
  <si>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</si>
  <si>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</si>
  <si>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</si>
  <si>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</si>
  <si>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</si>
  <si>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</si>
  <si>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</si>
  <si>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</si>
  <si>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</si>
  <si>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</si>
  <si>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</si>
  <si>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</si>
  <si>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</si>
  <si>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</si>
  <si>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</si>
  <si>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</si>
  <si>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</si>
  <si>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</si>
  <si>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</si>
  <si>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</si>
  <si>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</si>
  <si>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</si>
  <si>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</si>
  <si>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</si>
  <si>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</si>
  <si>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</si>
  <si>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</si>
  <si>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</si>
  <si>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</si>
  <si>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</si>
  <si>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</si>
  <si>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</si>
  <si>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</si>
  <si>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</si>
  <si>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</si>
  <si>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</si>
  <si>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</si>
  <si>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</si>
  <si>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</si>
  <si>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</si>
  <si>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</si>
  <si>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</si>
  <si>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</si>
  <si>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</si>
  <si>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</si>
  <si>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</si>
  <si>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</si>
  <si>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</si>
  <si>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</si>
  <si>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</si>
  <si>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</si>
  <si>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</si>
  <si>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</si>
  <si>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</si>
  <si>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</si>
  <si>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</si>
  <si>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</si>
  <si>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</si>
  <si>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</si>
  <si>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</si>
  <si>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</si>
  <si>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</si>
  <si>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</si>
  <si>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</si>
  <si>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</si>
  <si>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</si>
  <si>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</si>
  <si>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</si>
  <si>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</si>
  <si>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</si>
  <si>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</si>
  <si>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</si>
  <si>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</si>
  <si>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</si>
  <si>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</si>
  <si>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</si>
  <si>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</si>
  <si>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</si>
  <si>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</si>
  <si>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</si>
  <si>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</si>
  <si>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</si>
  <si>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</si>
  <si>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</si>
  <si>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</si>
  <si>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</si>
  <si>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</si>
  <si>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</si>
  <si>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</si>
  <si>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</si>
  <si>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</si>
  <si>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</si>
  <si>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</si>
  <si>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</si>
  <si>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</si>
  <si>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</si>
  <si>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</si>
  <si>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</si>
  <si>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</si>
  <si>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</si>
  <si>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</si>
  <si>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</si>
  <si>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</si>
  <si>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</si>
  <si>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</si>
  <si>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</si>
  <si>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</si>
  <si>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</si>
  <si>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</si>
  <si>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</si>
  <si>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</si>
  <si>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</si>
  <si>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</si>
  <si>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</si>
  <si>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</si>
  <si>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</si>
  <si>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</si>
  <si>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</si>
  <si>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</si>
  <si>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</si>
  <si>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</si>
  <si>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</si>
  <si>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</si>
  <si>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</si>
  <si>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</si>
  <si>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</si>
  <si>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</si>
  <si>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</si>
  <si>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</si>
  <si>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</si>
  <si>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</si>
  <si>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</si>
  <si>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</si>
  <si>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</si>
  <si>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</si>
  <si>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</si>
  <si>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</si>
  <si>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</si>
  <si>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</si>
  <si>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</si>
  <si>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</si>
  <si>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</si>
  <si>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</si>
  <si>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</si>
  <si>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</si>
  <si>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</si>
  <si>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</si>
  <si>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</si>
  <si>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</si>
  <si>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</si>
  <si>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</si>
  <si>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</si>
  <si>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</si>
  <si>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</si>
  <si>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</si>
  <si>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</si>
  <si>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</si>
  <si>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</si>
  <si>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</si>
  <si>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</si>
  <si>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</si>
  <si>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</si>
  <si>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</si>
  <si>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</si>
  <si>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</si>
  <si>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</si>
  <si>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</si>
  <si>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</si>
  <si>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</si>
  <si>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</si>
  <si>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</si>
  <si>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</si>
  <si>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</si>
  <si>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</si>
  <si>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</si>
  <si>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</si>
  <si>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</si>
  <si>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</si>
  <si>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</si>
  <si>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</si>
  <si>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</si>
  <si>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</si>
  <si>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</si>
  <si>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</si>
  <si>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</si>
  <si>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</si>
  <si>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</si>
  <si>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</si>
  <si>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</si>
  <si>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</si>
  <si>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</si>
  <si>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</si>
  <si>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</si>
  <si>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</si>
  <si>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</si>
  <si>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</si>
  <si>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</si>
  <si>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</si>
  <si>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</si>
  <si>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</si>
  <si>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</si>
  <si>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</si>
  <si>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</si>
  <si>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</si>
  <si>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</si>
  <si>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</si>
  <si>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</si>
  <si>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</si>
  <si>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</si>
  <si>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</si>
  <si>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</si>
  <si>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</si>
  <si>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</si>
  <si>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</si>
  <si>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</si>
  <si>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</si>
  <si>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</si>
  <si>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</si>
  <si>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</si>
  <si>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</si>
  <si>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</si>
  <si>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</si>
  <si>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</si>
  <si>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</si>
  <si>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</si>
  <si>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</si>
  <si>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</si>
  <si>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</si>
  <si>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</si>
  <si>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</si>
  <si>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</si>
  <si>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</si>
  <si>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</si>
  <si>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</si>
  <si>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</si>
  <si>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</si>
  <si>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</si>
  <si>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</si>
  <si>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</si>
  <si>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</si>
  <si>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</si>
  <si>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</si>
  <si>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</si>
  <si>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</si>
  <si>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</si>
  <si>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</si>
  <si>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</si>
  <si>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</si>
  <si>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</si>
  <si>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</si>
  <si>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</si>
  <si>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</si>
  <si>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</si>
  <si>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</si>
  <si>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</si>
  <si>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</si>
  <si>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</si>
  <si>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</si>
  <si>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</si>
  <si>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</si>
  <si>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</si>
  <si>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</si>
  <si>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</si>
  <si>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</si>
  <si>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</si>
  <si>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</si>
  <si>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</si>
  <si>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</si>
  <si>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</si>
  <si>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</si>
  <si>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</si>
  <si>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</si>
  <si>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</si>
  <si>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</si>
  <si>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</si>
  <si>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</si>
  <si>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</si>
  <si>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</si>
  <si>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</si>
  <si>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</si>
  <si>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</si>
  <si>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</si>
  <si>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</si>
  <si>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</si>
  <si>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</si>
  <si>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</si>
  <si>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</si>
  <si>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</si>
  <si>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</si>
  <si>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</si>
  <si>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</si>
  <si>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</si>
  <si>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</si>
  <si>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</si>
  <si>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</si>
  <si>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</si>
  <si>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</si>
  <si>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</si>
  <si>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</si>
  <si>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</si>
  <si>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</si>
  <si>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</si>
  <si>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</si>
  <si>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</si>
  <si>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</si>
  <si>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</si>
  <si>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</si>
  <si>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</si>
  <si>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</si>
  <si>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</si>
  <si>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</si>
  <si>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</si>
  <si>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</si>
  <si>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</si>
  <si>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</si>
  <si>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</si>
  <si>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</si>
  <si>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</si>
  <si>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</si>
  <si>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</si>
  <si>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</si>
  <si>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</si>
  <si>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</si>
  <si>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</si>
  <si>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</si>
  <si>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</si>
  <si>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</si>
  <si>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</si>
  <si>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</si>
  <si>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</si>
  <si>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</si>
  <si>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</si>
  <si>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</si>
  <si>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</si>
  <si>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</si>
  <si>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</si>
  <si>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</si>
  <si>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</si>
  <si>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</si>
  <si>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</si>
  <si>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</si>
  <si>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</si>
  <si>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</si>
  <si>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</si>
  <si>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</si>
  <si>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</si>
  <si>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</si>
  <si>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</si>
  <si>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</si>
  <si>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</si>
  <si>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</si>
  <si>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</si>
  <si>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</si>
  <si>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</si>
  <si>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</si>
  <si>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</si>
  <si>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</si>
  <si>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</si>
  <si>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</si>
  <si>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</si>
  <si>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</si>
  <si>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</si>
  <si>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</si>
  <si>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</si>
  <si>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</si>
  <si>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</si>
  <si>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</si>
  <si>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</si>
  <si>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</si>
  <si>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</si>
  <si>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</si>
  <si>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</si>
  <si>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</si>
  <si>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</si>
  <si>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</si>
  <si>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</si>
  <si>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</si>
  <si>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</si>
  <si>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</si>
  <si>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</si>
  <si>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</si>
  <si>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</si>
  <si>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</si>
  <si>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</si>
  <si>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</si>
  <si>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</si>
  <si>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</si>
  <si>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</si>
  <si>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</si>
  <si>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</si>
  <si>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</si>
  <si>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</si>
  <si>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</si>
  <si>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</si>
  <si>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</si>
  <si>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</si>
  <si>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</si>
  <si>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</si>
  <si>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</si>
  <si>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</si>
  <si>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</si>
  <si>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</si>
  <si>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</si>
  <si>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</si>
  <si>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</si>
  <si>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</si>
  <si>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</si>
  <si>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</si>
  <si>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</si>
  <si>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</si>
  <si>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</si>
  <si>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</si>
  <si>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</si>
  <si>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</si>
  <si>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</si>
  <si>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</si>
  <si>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</si>
  <si>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</si>
  <si>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</si>
  <si>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</si>
  <si>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</si>
  <si>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</si>
  <si>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</si>
  <si>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</si>
  <si>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</si>
  <si>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</si>
  <si>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</si>
  <si>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</si>
  <si>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</si>
  <si>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</si>
  <si>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</si>
  <si>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</si>
  <si>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</si>
  <si>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</si>
  <si>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</si>
  <si>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</si>
  <si>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</si>
  <si>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</si>
  <si>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</si>
  <si>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</si>
  <si>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</si>
  <si>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</si>
  <si>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</si>
  <si>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</si>
  <si>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</si>
  <si>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</si>
  <si>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</si>
  <si>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</si>
  <si>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</si>
  <si>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</si>
  <si>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</si>
  <si>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</si>
  <si>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</si>
  <si>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</si>
  <si>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</si>
  <si>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</si>
  <si>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</si>
  <si>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</si>
  <si>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</si>
  <si>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</si>
  <si>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</si>
  <si>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</si>
  <si>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</si>
  <si>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</si>
  <si>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</si>
  <si>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</si>
  <si>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</si>
  <si>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</si>
  <si>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</si>
  <si>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</si>
  <si>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</si>
  <si>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</si>
  <si>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</si>
  <si>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</si>
  <si>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</si>
  <si>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</si>
  <si>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</si>
  <si>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</si>
  <si>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</si>
  <si>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</si>
  <si>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</si>
  <si>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</si>
  <si>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</si>
  <si>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</si>
  <si>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</si>
  <si>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</si>
  <si>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</si>
  <si>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</si>
  <si>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</si>
  <si>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</si>
  <si>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</si>
  <si>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</si>
  <si>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</si>
  <si>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</si>
  <si>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</si>
  <si>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</si>
  <si>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</si>
  <si>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</si>
  <si>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</si>
  <si>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</si>
  <si>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</si>
  <si>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</si>
  <si>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</si>
  <si>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</si>
  <si>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</si>
  <si>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</si>
  <si>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</si>
  <si>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</si>
  <si>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</si>
  <si>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</si>
  <si>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</si>
  <si>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</si>
  <si>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</si>
  <si>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</si>
  <si>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</si>
  <si>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</si>
  <si>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</si>
  <si>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</si>
  <si>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</si>
  <si>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</si>
  <si>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</si>
  <si>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</si>
  <si>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</si>
  <si>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</si>
  <si>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</si>
  <si>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</si>
  <si>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</si>
  <si>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</si>
  <si>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</si>
  <si>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</si>
  <si>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</si>
  <si>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</si>
  <si>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</si>
  <si>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</si>
  <si>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</si>
  <si>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</si>
  <si>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</si>
  <si>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</si>
  <si>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</si>
  <si>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</si>
  <si>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</si>
  <si>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</si>
  <si>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</si>
  <si>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</si>
  <si>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</si>
  <si>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</si>
  <si>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</si>
  <si>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</si>
  <si>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</si>
  <si>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</si>
  <si>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</si>
  <si>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</si>
  <si>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</si>
  <si>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</si>
  <si>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</si>
  <si>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</si>
  <si>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</si>
  <si>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</si>
  <si>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</si>
  <si>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</si>
  <si>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</si>
  <si>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</si>
  <si>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</si>
  <si>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</si>
  <si>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</si>
  <si>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</si>
  <si>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</si>
  <si>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</si>
  <si>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</si>
  <si>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</si>
  <si>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</si>
  <si>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</si>
  <si>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</si>
  <si>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</si>
  <si>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</si>
  <si>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</si>
  <si>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</si>
  <si>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</si>
  <si>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</si>
  <si>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</si>
  <si>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</si>
  <si>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</si>
  <si>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</si>
  <si>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</si>
  <si>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</si>
  <si>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</si>
  <si>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</si>
  <si>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</si>
  <si>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</si>
  <si>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</si>
  <si>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</si>
  <si>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</si>
  <si>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</si>
  <si>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</si>
  <si>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</si>
  <si>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</si>
  <si>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</si>
  <si>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</si>
  <si>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</si>
  <si>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</si>
  <si>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</si>
  <si>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</si>
  <si>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</si>
  <si>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</si>
  <si>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</si>
  <si>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</si>
  <si>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</si>
  <si>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</si>
  <si>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</si>
  <si>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</si>
  <si>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</si>
  <si>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</si>
  <si>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</si>
  <si>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</si>
  <si>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</si>
  <si>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</si>
  <si>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</si>
  <si>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</si>
  <si>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</si>
  <si>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</si>
  <si>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</si>
  <si>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</si>
  <si>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</si>
  <si>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</si>
  <si>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</si>
  <si>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</si>
  <si>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</si>
  <si>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</si>
  <si>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</si>
  <si>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</si>
  <si>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</si>
  <si>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</si>
  <si>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</si>
  <si>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</si>
  <si>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</si>
  <si>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</si>
  <si>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</si>
  <si>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</si>
  <si>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</si>
  <si>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</si>
  <si>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</si>
  <si>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</si>
  <si>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</si>
  <si>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</si>
  <si>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</si>
  <si>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</si>
  <si>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</si>
  <si>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</si>
  <si>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</si>
  <si>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</si>
  <si>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</si>
  <si>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</si>
  <si>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</si>
  <si>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</si>
  <si>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</si>
  <si>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</si>
  <si>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</si>
  <si>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</si>
  <si>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</si>
  <si>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</si>
  <si>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</si>
  <si>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</si>
  <si>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</si>
  <si>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</si>
  <si>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</si>
  <si>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</si>
  <si>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</si>
  <si>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</si>
  <si>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</si>
  <si>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</si>
  <si>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</si>
  <si>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</si>
  <si>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</si>
  <si>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</si>
  <si>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</si>
  <si>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</si>
  <si>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</si>
  <si>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</si>
  <si>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</si>
  <si>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</si>
  <si>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</si>
  <si>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</si>
  <si>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</si>
  <si>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</si>
  <si>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</si>
  <si>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</si>
  <si>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</si>
  <si>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</si>
  <si>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</si>
  <si>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</si>
  <si>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</si>
  <si>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</si>
  <si>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</si>
  <si>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</si>
  <si>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</si>
  <si>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</si>
  <si>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</si>
  <si>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</si>
  <si>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</si>
  <si>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</si>
  <si>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</si>
  <si>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</si>
  <si>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</si>
  <si>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</si>
  <si>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</si>
  <si>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</si>
  <si>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</si>
  <si>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</si>
  <si>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</si>
  <si>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</si>
  <si>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</si>
  <si>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</si>
  <si>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</si>
  <si>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</si>
  <si>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</si>
  <si>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</si>
  <si>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</si>
  <si>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</si>
  <si>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</si>
  <si>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</si>
  <si>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</si>
  <si>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</si>
  <si>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</si>
  <si>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</si>
  <si>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</si>
  <si>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</si>
  <si>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</si>
  <si>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</si>
  <si>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</si>
  <si>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</si>
  <si>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</si>
  <si>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</si>
  <si>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</si>
  <si>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</si>
  <si>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</si>
  <si>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</si>
  <si>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</si>
  <si>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</si>
  <si>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</si>
  <si>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</si>
  <si>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</si>
  <si>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</si>
  <si>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</si>
  <si>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</si>
  <si>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</si>
  <si>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</si>
  <si>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</si>
  <si>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</si>
  <si>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</si>
  <si>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</si>
  <si>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</si>
  <si>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</si>
  <si>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</si>
  <si>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</si>
  <si>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</si>
  <si>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</si>
  <si>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</si>
  <si>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</si>
  <si>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</si>
  <si>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</si>
  <si>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</si>
  <si>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</si>
  <si>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</si>
  <si>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</si>
  <si>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</si>
  <si>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</si>
  <si>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</si>
  <si>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</si>
  <si>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</si>
  <si>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</si>
  <si>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</si>
  <si>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</si>
  <si>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</si>
  <si>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</si>
  <si>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</si>
  <si>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</si>
  <si>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</si>
  <si>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</si>
  <si>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</si>
  <si>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</si>
  <si>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</si>
  <si>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</si>
  <si>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</si>
  <si>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</si>
  <si>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</si>
  <si>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</si>
  <si>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</si>
  <si>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</si>
  <si>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</si>
  <si>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</si>
  <si>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</si>
  <si>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</si>
  <si>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</si>
  <si>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</si>
  <si>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</si>
  <si>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</si>
  <si>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</si>
  <si>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</si>
  <si>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</si>
  <si>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</si>
  <si>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</si>
  <si>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</si>
  <si>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</si>
  <si>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</si>
  <si>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</si>
  <si>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</si>
  <si>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</si>
  <si>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</si>
  <si>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</si>
  <si>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</si>
  <si>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</si>
  <si>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</si>
  <si>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</si>
  <si>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</si>
  <si>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</si>
  <si>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</si>
  <si>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</si>
  <si>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</si>
  <si>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</si>
  <si>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</si>
  <si>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</si>
  <si>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</si>
  <si>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</si>
  <si>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</si>
  <si>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</si>
  <si>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</si>
  <si>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</si>
  <si>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</si>
  <si>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</si>
  <si>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</si>
  <si>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</si>
  <si>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</si>
  <si>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</si>
  <si>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</si>
  <si>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</si>
  <si>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</si>
  <si>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</si>
  <si>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</si>
  <si>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</si>
  <si>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</si>
  <si>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</si>
  <si>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</si>
  <si>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</si>
  <si>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</si>
  <si>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</si>
  <si>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</si>
  <si>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</si>
  <si>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</si>
  <si>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</si>
  <si>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</si>
  <si>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</si>
  <si>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</si>
  <si>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</si>
  <si>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</si>
  <si>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</si>
  <si>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</si>
  <si>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</si>
  <si>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</si>
  <si>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</si>
  <si>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</si>
  <si>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</si>
  <si>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</si>
  <si>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</si>
  <si>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</si>
  <si>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</si>
  <si>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</si>
  <si>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</si>
  <si>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</si>
  <si>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</si>
  <si>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</si>
  <si>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</si>
  <si>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</si>
  <si>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</si>
  <si>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</si>
  <si>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</si>
  <si>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</si>
  <si>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</si>
  <si>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</si>
  <si>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</si>
  <si>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</si>
  <si>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</si>
  <si>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</si>
  <si>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</si>
  <si>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</si>
  <si>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</si>
  <si>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</si>
  <si>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</si>
  <si>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</si>
  <si>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</si>
  <si>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</si>
  <si>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</si>
  <si>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</si>
  <si>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</si>
  <si>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</si>
  <si>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</si>
  <si>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</si>
  <si>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</si>
  <si>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</si>
  <si>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</si>
  <si>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</si>
  <si>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</si>
  <si>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</si>
  <si>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</si>
  <si>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</si>
  <si>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</si>
  <si>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</si>
  <si>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</si>
  <si>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</si>
  <si>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</si>
  <si>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</si>
  <si>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</si>
  <si>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</si>
  <si>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</si>
  <si>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</si>
  <si>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</si>
  <si>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</si>
  <si>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</si>
  <si>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</si>
  <si>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</si>
  <si>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</si>
  <si>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</si>
  <si>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</si>
  <si>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</si>
  <si>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</si>
  <si>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</si>
  <si>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</si>
  <si>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</si>
  <si>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</si>
  <si>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</si>
  <si>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</si>
  <si>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</si>
  <si>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</si>
  <si>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</si>
  <si>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</si>
  <si>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</si>
  <si>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</si>
  <si>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</si>
  <si>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</si>
  <si>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</si>
  <si>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</si>
  <si>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</si>
  <si>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</si>
  <si>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</si>
  <si>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</si>
  <si>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</si>
  <si>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</si>
  <si>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</si>
  <si>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</si>
  <si>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</si>
  <si>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</si>
  <si>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</si>
  <si>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</si>
  <si>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</si>
  <si>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</si>
  <si>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</si>
  <si>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</si>
  <si>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</si>
  <si>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</si>
  <si>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</si>
  <si>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</si>
  <si>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</si>
  <si>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</si>
  <si>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</si>
  <si>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</si>
  <si>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</si>
  <si>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</si>
  <si>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</si>
  <si>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</si>
  <si>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</si>
  <si>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</si>
  <si>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</si>
  <si>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</si>
  <si>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</si>
  <si>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</si>
  <si>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</si>
  <si>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</si>
  <si>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</si>
  <si>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</si>
  <si>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</si>
  <si>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</si>
  <si>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</si>
  <si>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</si>
  <si>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</si>
  <si>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</si>
  <si>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</si>
  <si>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</si>
  <si>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</si>
  <si>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</si>
  <si>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</si>
  <si>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</si>
  <si>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</si>
  <si>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</si>
  <si>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</si>
  <si>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</si>
  <si>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</si>
  <si>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</si>
  <si>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</si>
  <si>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</si>
  <si>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</si>
  <si>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</si>
  <si>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</si>
  <si>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</si>
  <si>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</si>
  <si>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</si>
  <si>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</si>
  <si>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</si>
  <si>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</si>
  <si>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</si>
  <si>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</si>
  <si>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</si>
  <si>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</si>
  <si>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</si>
  <si>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</si>
  <si>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</si>
  <si>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</si>
  <si>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</si>
  <si>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</si>
  <si>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</si>
  <si>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</si>
  <si>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</si>
  <si>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</si>
  <si>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</si>
  <si>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</si>
  <si>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</si>
  <si>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</si>
  <si>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</si>
  <si>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</si>
  <si>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</si>
  <si>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</si>
  <si>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</si>
  <si>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</si>
  <si>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</si>
  <si>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</si>
  <si>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</si>
  <si>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</si>
  <si>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</si>
  <si>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</si>
  <si>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</si>
  <si>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</si>
  <si>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</si>
  <si>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</si>
  <si>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</si>
  <si>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</si>
  <si>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</si>
  <si>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</si>
  <si>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</si>
  <si>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</si>
  <si>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</si>
  <si>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</si>
  <si>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</si>
  <si>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</si>
  <si>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</si>
  <si>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</si>
  <si>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</si>
  <si>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</si>
  <si>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</si>
  <si>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</si>
  <si>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</si>
  <si>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</si>
  <si>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</si>
  <si>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</si>
  <si>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</si>
  <si>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</si>
  <si>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</si>
  <si>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</si>
  <si>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</si>
  <si>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</si>
  <si>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</si>
  <si>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</si>
  <si>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</si>
  <si>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</si>
  <si>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</si>
  <si>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</si>
  <si>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</si>
  <si>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</si>
  <si>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</si>
  <si>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</si>
  <si>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</si>
  <si>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</si>
  <si>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</si>
  <si>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</si>
  <si>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</si>
  <si>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</si>
  <si>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</si>
  <si>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</si>
  <si>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</si>
  <si>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</si>
  <si>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</si>
  <si>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</si>
  <si>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</si>
  <si>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</si>
  <si>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</si>
  <si>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</si>
  <si>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</si>
  <si>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</si>
  <si>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</si>
  <si>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</si>
  <si>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</si>
  <si>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</si>
  <si>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</si>
  <si>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</si>
  <si>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</si>
  <si>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</si>
  <si>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</si>
  <si>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</si>
  <si>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</si>
  <si>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</si>
  <si>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</si>
  <si>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</si>
  <si>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</si>
  <si>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</si>
  <si>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</si>
  <si>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</si>
  <si>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</si>
  <si>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</si>
  <si>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</si>
  <si>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</si>
  <si>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</si>
  <si>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</si>
  <si>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</si>
  <si>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</si>
  <si>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</si>
  <si>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</si>
  <si>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</si>
  <si>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</si>
  <si>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</si>
  <si>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</si>
  <si>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</si>
  <si>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</si>
  <si>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</si>
  <si>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</si>
  <si>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</si>
  <si>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</si>
  <si>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</si>
  <si>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</si>
  <si>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</si>
  <si>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</si>
  <si>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</si>
  <si>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</si>
  <si>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</si>
  <si>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</si>
  <si>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</si>
  <si>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</si>
  <si>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</si>
  <si>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</si>
  <si>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</si>
  <si>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</si>
  <si>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</si>
  <si>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</si>
  <si>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</si>
  <si>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</si>
  <si>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</si>
  <si>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</si>
  <si>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</si>
  <si>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</si>
  <si>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</si>
  <si>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</si>
  <si>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</si>
  <si>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</si>
  <si>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</si>
  <si>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</si>
  <si>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</si>
  <si>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</si>
  <si>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</si>
  <si>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</si>
  <si>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</si>
  <si>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</si>
  <si>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</si>
  <si>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</si>
  <si>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</si>
  <si>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</si>
  <si>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</si>
  <si>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</si>
  <si>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</si>
  <si>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</si>
  <si>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</si>
  <si>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</si>
  <si>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</si>
  <si>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</si>
  <si>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</si>
  <si>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</si>
  <si>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</si>
  <si>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</si>
  <si>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</si>
  <si>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</si>
  <si>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</si>
  <si>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</si>
  <si>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</si>
  <si>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</si>
  <si>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</si>
  <si>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</si>
  <si>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</si>
  <si>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</si>
  <si>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</si>
  <si>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</si>
  <si>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</si>
  <si>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</si>
  <si>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</si>
  <si>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</si>
  <si>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</si>
  <si>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</si>
  <si>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</si>
  <si>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</si>
  <si>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</si>
  <si>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</si>
  <si>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</si>
  <si>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</si>
  <si>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</si>
  <si>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</si>
  <si>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</si>
  <si>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</si>
  <si>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</si>
  <si>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</si>
  <si>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</si>
  <si>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</si>
  <si>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</si>
  <si>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</si>
  <si>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</si>
  <si>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</si>
  <si>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</si>
  <si>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</si>
  <si>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</si>
  <si>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</si>
  <si>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</si>
  <si>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</si>
  <si>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</si>
  <si>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</si>
  <si>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</si>
  <si>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</si>
  <si>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</si>
  <si>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</si>
  <si>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</si>
  <si>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</si>
  <si>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</si>
  <si>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</si>
  <si>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</si>
  <si>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</si>
  <si>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</si>
  <si>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</si>
  <si>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</si>
  <si>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</si>
  <si>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</si>
  <si>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</si>
  <si>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</si>
  <si>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</si>
  <si>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</si>
  <si>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</si>
  <si>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</si>
  <si>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</si>
  <si>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</si>
  <si>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</si>
  <si>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</si>
  <si>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</si>
  <si>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</si>
  <si>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</si>
  <si>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</si>
  <si>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</si>
  <si>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</si>
  <si>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</si>
  <si>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</si>
  <si>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</si>
  <si>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</si>
  <si>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</si>
  <si>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</si>
  <si>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</si>
  <si>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</si>
  <si>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</si>
  <si>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</si>
  <si>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</si>
  <si>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</si>
  <si>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</si>
  <si>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</si>
  <si>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</si>
  <si>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</si>
  <si>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</si>
  <si>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</si>
  <si>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</si>
  <si>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</si>
  <si>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</si>
  <si>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</si>
  <si>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</si>
  <si>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</si>
  <si>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</si>
  <si>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</si>
  <si>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</si>
  <si>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</si>
  <si>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</si>
  <si>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</si>
  <si>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</si>
  <si>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</si>
  <si>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</si>
  <si>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</si>
  <si>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</si>
  <si>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</si>
  <si>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</si>
  <si>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</si>
  <si>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</si>
  <si>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</si>
  <si>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</si>
  <si>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</si>
  <si>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</si>
  <si>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</si>
  <si>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</si>
  <si>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</si>
  <si>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</si>
  <si>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</si>
  <si>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</si>
  <si>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</si>
  <si>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</si>
  <si>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</si>
  <si>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</si>
  <si>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</si>
  <si>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</si>
  <si>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</si>
  <si>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</si>
  <si>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</si>
  <si>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</si>
  <si>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</si>
  <si>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</si>
  <si>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</si>
  <si>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</si>
  <si>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</si>
  <si>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</si>
  <si>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</si>
  <si>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</si>
  <si>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</si>
  <si>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</si>
  <si>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</si>
  <si>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</si>
  <si>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</si>
  <si>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</si>
  <si>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</si>
  <si>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</si>
  <si>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</si>
  <si>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</si>
  <si>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</si>
  <si>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</si>
  <si>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</si>
  <si>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</si>
  <si>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</si>
  <si>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</si>
  <si>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</si>
  <si>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</si>
  <si>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</si>
  <si>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</si>
  <si>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</si>
  <si>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</si>
  <si>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</si>
  <si>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</si>
  <si>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</si>
  <si>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</si>
  <si>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</si>
  <si>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</si>
  <si>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</si>
  <si>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</si>
  <si>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</si>
  <si>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</si>
  <si>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</si>
  <si>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</si>
  <si>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</si>
  <si>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</si>
  <si>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</si>
  <si>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</si>
  <si>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</si>
  <si>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</si>
  <si>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</si>
  <si>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</si>
  <si>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</si>
  <si>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</si>
  <si>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</si>
  <si>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</si>
  <si>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</si>
  <si>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</si>
  <si>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</si>
  <si>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</si>
  <si>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</si>
  <si>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</si>
  <si>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</si>
  <si>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</si>
  <si>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</si>
  <si>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</si>
  <si>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</si>
  <si>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</si>
  <si>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</si>
  <si>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</si>
  <si>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</si>
  <si>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</si>
  <si>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</si>
  <si>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</si>
  <si>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</si>
  <si>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</si>
  <si>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</si>
  <si>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</si>
  <si>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</si>
  <si>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</si>
  <si>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</si>
  <si>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</si>
  <si>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</si>
  <si>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</si>
  <si>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</si>
  <si>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</si>
  <si>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</si>
  <si>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</si>
  <si>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</si>
  <si>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</si>
  <si>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</si>
  <si>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</si>
  <si>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</si>
  <si>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</si>
  <si>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</si>
  <si>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</si>
  <si>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</si>
  <si>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</si>
  <si>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</si>
  <si>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</si>
  <si>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</si>
  <si>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</si>
  <si>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</si>
  <si>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</si>
  <si>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</si>
  <si>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</si>
  <si>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</si>
  <si>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</si>
  <si>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</si>
  <si>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</si>
  <si>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</si>
  <si>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</si>
  <si>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</si>
  <si>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</si>
  <si>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</si>
  <si>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</si>
  <si>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</si>
  <si>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</si>
  <si>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</si>
  <si>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</si>
  <si>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</si>
  <si>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</si>
  <si>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</si>
  <si>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</si>
  <si>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</si>
  <si>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</si>
  <si>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</si>
  <si>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</si>
  <si>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</si>
  <si>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</si>
  <si>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</si>
  <si>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</si>
  <si>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</si>
  <si>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</si>
  <si>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</si>
  <si>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</si>
  <si>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</si>
  <si>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</si>
  <si>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</si>
  <si>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</si>
  <si>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</si>
  <si>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</si>
  <si>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</si>
  <si>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</si>
  <si>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</si>
  <si>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</si>
  <si>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</si>
  <si>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</si>
  <si>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</si>
  <si>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</si>
  <si>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</si>
  <si>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</si>
  <si>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</si>
  <si>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</si>
  <si>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</si>
  <si>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</si>
  <si>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</si>
  <si>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</si>
  <si>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</si>
  <si>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</si>
  <si>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</si>
  <si>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</si>
  <si>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</si>
  <si>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</si>
  <si>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</si>
  <si>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</si>
  <si>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</si>
  <si>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</si>
  <si>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</si>
  <si>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</si>
  <si>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</si>
  <si>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</si>
  <si>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</si>
  <si>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</si>
  <si>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</si>
  <si>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</si>
  <si>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</si>
  <si>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</si>
  <si>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</si>
  <si>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</si>
  <si>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</si>
  <si>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</si>
  <si>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</si>
  <si>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</si>
  <si>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</si>
  <si>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</si>
  <si>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</si>
  <si>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</si>
  <si>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</si>
  <si>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</si>
  <si>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</si>
  <si>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</si>
  <si>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</si>
  <si>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</si>
  <si>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</si>
  <si>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</si>
  <si>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</si>
  <si>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</si>
  <si>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</si>
  <si>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</si>
  <si>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</si>
  <si>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</si>
  <si>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</si>
  <si>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</si>
  <si>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</si>
  <si>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</si>
  <si>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</si>
  <si>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</si>
  <si>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</si>
  <si>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</si>
  <si>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</si>
  <si>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</si>
  <si>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</si>
  <si>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</si>
  <si>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</si>
  <si>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</si>
  <si>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</si>
  <si>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</si>
  <si>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</si>
  <si>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</si>
  <si>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</si>
  <si>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</si>
  <si>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</si>
  <si>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</si>
  <si>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</si>
  <si>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</si>
  <si>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</si>
  <si>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</si>
  <si>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</si>
  <si>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</si>
  <si>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</si>
  <si>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</si>
  <si>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</si>
  <si>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</si>
  <si>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</si>
  <si>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</si>
  <si>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</si>
  <si>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</si>
  <si>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</si>
  <si>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</si>
  <si>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</si>
  <si>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</si>
  <si>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</si>
  <si>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</si>
  <si>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</si>
  <si>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</si>
  <si>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</si>
  <si>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</si>
  <si>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</si>
  <si>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</si>
  <si>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</si>
  <si>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</si>
  <si>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</si>
  <si>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</si>
  <si>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</si>
  <si>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</si>
  <si>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</si>
  <si>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</si>
  <si>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</si>
  <si>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</si>
  <si>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</si>
  <si>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</si>
  <si>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</si>
  <si>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</si>
  <si>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</si>
  <si>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</si>
  <si>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</si>
  <si>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</si>
  <si>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</si>
  <si>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</si>
  <si>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</si>
  <si>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</si>
  <si>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</si>
  <si>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</si>
  <si>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</si>
  <si>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</si>
  <si>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</si>
  <si>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</si>
  <si>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</si>
  <si>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</si>
  <si>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</si>
  <si>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</si>
  <si>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</si>
  <si>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</si>
  <si>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</si>
  <si>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</si>
  <si>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</si>
  <si>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</si>
  <si>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</si>
  <si>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</si>
  <si>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</si>
  <si>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</si>
  <si>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</si>
  <si>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</si>
  <si>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</si>
  <si>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</si>
  <si>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</si>
  <si>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</si>
  <si>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</si>
  <si>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</si>
  <si>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</si>
  <si>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</si>
  <si>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</si>
  <si>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</si>
  <si>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</si>
  <si>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</si>
  <si>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</si>
  <si>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</si>
  <si>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</si>
  <si>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</si>
  <si>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</si>
  <si>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</si>
  <si>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</si>
  <si>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</si>
  <si>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</si>
  <si>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</si>
  <si>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</si>
  <si>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</si>
  <si>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</si>
  <si>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</si>
  <si>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</si>
  <si>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</si>
  <si>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</si>
  <si>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</si>
  <si>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</si>
  <si>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</si>
  <si>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</si>
  <si>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</si>
  <si>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</si>
  <si>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</si>
  <si>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</si>
  <si>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</si>
  <si>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</si>
  <si>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</si>
  <si>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</si>
  <si>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</si>
  <si>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</si>
  <si>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</si>
  <si>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</si>
  <si>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</si>
  <si>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</si>
  <si>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</si>
  <si>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</si>
  <si>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</si>
  <si>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</si>
  <si>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</si>
  <si>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</si>
  <si>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</si>
  <si>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</si>
  <si>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</si>
  <si>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</si>
  <si>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</si>
  <si>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</si>
  <si>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</si>
  <si>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</si>
  <si>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</si>
  <si>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</si>
  <si>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</si>
  <si>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</si>
  <si>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</si>
  <si>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</si>
  <si>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</si>
  <si>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</si>
  <si>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</si>
  <si>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</si>
  <si>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</si>
  <si>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</si>
  <si>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</si>
  <si>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</si>
  <si>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</si>
  <si>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</si>
  <si>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</si>
  <si>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</si>
  <si>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</si>
  <si>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</si>
  <si>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</si>
  <si>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</si>
  <si>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</si>
  <si>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</si>
  <si>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</si>
  <si>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</si>
  <si>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</si>
  <si>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</si>
  <si>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</si>
  <si>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</si>
  <si>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</si>
  <si>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</si>
  <si>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</si>
  <si>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</si>
  <si>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</si>
  <si>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</si>
  <si>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</si>
  <si>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</si>
  <si>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</si>
  <si>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</si>
  <si>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</si>
  <si>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</si>
  <si>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</si>
  <si>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</si>
  <si>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</si>
  <si>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</si>
  <si>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</si>
  <si>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</si>
  <si>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</si>
  <si>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</si>
  <si>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</si>
  <si>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</si>
  <si>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</si>
  <si>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</si>
  <si>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</si>
  <si>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</si>
  <si>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</si>
  <si>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</si>
  <si>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</si>
  <si>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</si>
  <si>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</si>
  <si>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</si>
  <si>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</si>
  <si>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</si>
  <si>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</si>
  <si>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</si>
  <si>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</si>
  <si>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</si>
  <si>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</si>
  <si>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</si>
  <si>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</si>
  <si>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</si>
  <si>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</si>
  <si>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</si>
  <si>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</si>
  <si>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</si>
  <si>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</si>
  <si>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</si>
  <si>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</si>
  <si>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</si>
  <si>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</si>
  <si>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</si>
  <si>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</si>
  <si>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</si>
  <si>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</si>
  <si>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</si>
  <si>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</si>
  <si>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</si>
  <si>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</si>
  <si>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</si>
  <si>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</si>
  <si>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</si>
  <si>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</si>
  <si>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</si>
  <si>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</si>
  <si>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</si>
  <si>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</si>
  <si>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</si>
  <si>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</si>
  <si>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</si>
  <si>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</si>
  <si>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</si>
  <si>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</si>
  <si>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</si>
  <si>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</si>
  <si>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</si>
  <si>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</si>
  <si>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</si>
  <si>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</si>
  <si>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</si>
  <si>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</si>
  <si>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</si>
  <si>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</si>
  <si>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</si>
  <si>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</si>
  <si>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</si>
  <si>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</si>
  <si>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</si>
  <si>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</si>
  <si>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</si>
  <si>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</si>
  <si>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</si>
  <si>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</si>
  <si>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</si>
  <si>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</si>
  <si>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</si>
  <si>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</si>
  <si>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</si>
  <si>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</si>
  <si>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</si>
  <si>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</si>
  <si>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</si>
  <si>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</si>
  <si>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</si>
  <si>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</si>
  <si>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</si>
  <si>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</si>
  <si>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</si>
  <si>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</si>
  <si>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</si>
  <si>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</si>
  <si>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</si>
  <si>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</si>
  <si>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</si>
  <si>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</si>
  <si>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</si>
  <si>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</si>
  <si>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</si>
  <si>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</si>
  <si>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</si>
  <si>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</si>
  <si>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</si>
  <si>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</si>
  <si>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</si>
  <si>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</si>
  <si>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</si>
  <si>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</si>
  <si>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</si>
  <si>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</si>
  <si>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</si>
  <si>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</si>
  <si>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</si>
  <si>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</si>
  <si>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</si>
  <si>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</si>
  <si>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</si>
  <si>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</si>
  <si>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</si>
  <si>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</si>
  <si>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</si>
  <si>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</si>
  <si>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</si>
  <si>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</si>
  <si>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</si>
  <si>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</si>
  <si>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</si>
  <si>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</si>
  <si>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</si>
  <si>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</si>
  <si>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</si>
  <si>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</si>
  <si>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</si>
  <si>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</si>
  <si>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</si>
  <si>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</si>
  <si>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</si>
  <si>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</si>
  <si>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</si>
  <si>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</si>
  <si>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</si>
  <si>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</si>
  <si>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</si>
  <si>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</si>
  <si>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</si>
  <si>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</si>
  <si>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</si>
  <si>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</si>
  <si>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</si>
  <si>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</si>
  <si>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</si>
  <si>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</si>
  <si>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</si>
  <si>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</si>
  <si>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</si>
  <si>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</si>
  <si>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</si>
  <si>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</si>
  <si>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</si>
  <si>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</si>
  <si>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</si>
  <si>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</si>
  <si>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</si>
  <si>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</si>
  <si>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</si>
  <si>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</si>
  <si>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</si>
  <si>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</si>
  <si>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</si>
  <si>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</si>
  <si>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</si>
  <si>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</si>
  <si>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</si>
  <si>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</si>
  <si>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</si>
  <si>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</si>
  <si>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</si>
  <si>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</si>
  <si>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</si>
  <si>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</si>
  <si>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</si>
  <si>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</si>
  <si>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</si>
  <si>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</si>
  <si>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</si>
  <si>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</si>
  <si>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</si>
  <si>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</si>
  <si>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</si>
  <si>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</si>
  <si>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</si>
  <si>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</si>
  <si>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</si>
  <si>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</si>
  <si>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</si>
  <si>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</si>
  <si>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</si>
  <si>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</si>
  <si>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</si>
  <si>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</si>
  <si>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</si>
  <si>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</si>
  <si>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</si>
  <si>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</si>
  <si>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</si>
  <si>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</si>
  <si>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</si>
  <si>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</si>
  <si>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</si>
  <si>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</si>
  <si>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</si>
  <si>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</si>
  <si>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</si>
  <si>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</si>
  <si>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</si>
  <si>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</si>
  <si>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</si>
  <si>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</si>
  <si>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</si>
  <si>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</si>
  <si>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</si>
  <si>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</si>
  <si>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</si>
  <si>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</si>
  <si>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</si>
  <si>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</si>
  <si>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</si>
  <si>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</si>
  <si>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</si>
  <si>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</si>
  <si>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</si>
  <si>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</si>
  <si>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</si>
  <si>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</si>
  <si>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</si>
  <si>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</si>
  <si>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</si>
  <si>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</si>
  <si>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</si>
  <si>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</si>
  <si>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</si>
  <si>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</si>
  <si>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</si>
  <si>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</si>
  <si>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</si>
  <si>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</si>
  <si>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</si>
  <si>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</si>
  <si>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</si>
  <si>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</si>
  <si>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</si>
  <si>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</si>
  <si>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</si>
  <si>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</si>
  <si>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</si>
  <si>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</si>
  <si>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</si>
  <si>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</si>
  <si>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</si>
  <si>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</si>
  <si>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</si>
  <si>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</si>
  <si>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</si>
  <si>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</si>
  <si>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</si>
  <si>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</si>
  <si>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</si>
  <si>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</si>
  <si>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</si>
  <si>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</si>
  <si>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</si>
  <si>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</si>
  <si>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</si>
  <si>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</si>
  <si>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</si>
  <si>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</si>
  <si>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</si>
  <si>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</si>
  <si>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</si>
  <si>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</si>
  <si>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</si>
  <si>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</si>
  <si>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</si>
  <si>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</si>
  <si>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</si>
  <si>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</si>
  <si>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</si>
  <si>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</si>
  <si>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</si>
  <si>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</si>
  <si>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</si>
  <si>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</si>
  <si>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</si>
  <si>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</si>
  <si>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</si>
  <si>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</si>
  <si>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</si>
  <si>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</si>
  <si>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</si>
  <si>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</si>
  <si>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</si>
  <si>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</si>
  <si>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</si>
  <si>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</si>
  <si>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</si>
  <si>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</si>
  <si>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</si>
  <si>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</si>
  <si>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</si>
  <si>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</si>
  <si>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</si>
  <si>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</si>
  <si>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</si>
  <si>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</si>
  <si>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</si>
  <si>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</si>
  <si>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</si>
  <si>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</si>
  <si>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</si>
  <si>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</si>
  <si>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</si>
  <si>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</si>
  <si>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</si>
  <si>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</si>
  <si>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</si>
  <si>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</si>
  <si>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</si>
  <si>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</si>
  <si>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</si>
  <si>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</si>
  <si>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</si>
  <si>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</si>
  <si>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</si>
  <si>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</si>
  <si>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</si>
  <si>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</si>
  <si>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</si>
  <si>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</si>
  <si>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</si>
  <si>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</si>
  <si>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</si>
  <si>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</si>
  <si>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</si>
  <si>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</si>
  <si>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</si>
  <si>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</si>
  <si>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</si>
  <si>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</si>
  <si>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</si>
  <si>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</si>
  <si>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</si>
  <si>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</si>
  <si>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</si>
  <si>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</si>
  <si>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</si>
  <si>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</si>
  <si>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</si>
  <si>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</si>
  <si>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</si>
  <si>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</si>
  <si>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</si>
  <si>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</si>
  <si>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</si>
  <si>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</si>
  <si>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</si>
  <si>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</si>
  <si>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</si>
  <si>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</si>
  <si>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</si>
  <si>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</si>
  <si>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</si>
  <si>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</si>
  <si>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</si>
  <si>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</si>
  <si>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</si>
  <si>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</si>
  <si>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</si>
  <si>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</si>
  <si>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</si>
  <si>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</si>
  <si>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</si>
  <si>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</si>
  <si>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</si>
  <si>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</si>
  <si>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</si>
  <si>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</si>
  <si>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</si>
  <si>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</si>
  <si>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</si>
  <si>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</si>
  <si>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</si>
  <si>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</si>
  <si>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</si>
  <si>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</si>
  <si>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</si>
  <si>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</si>
  <si>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</si>
  <si>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</si>
  <si>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</si>
  <si>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</si>
  <si>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</si>
  <si>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</si>
  <si>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</si>
  <si>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</si>
  <si>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</si>
  <si>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</si>
  <si>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</si>
  <si>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</si>
  <si>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</si>
  <si>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</si>
  <si>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</si>
  <si>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</si>
  <si>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</si>
  <si>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</si>
  <si>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</si>
  <si>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</si>
  <si>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</si>
  <si>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</si>
  <si>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</si>
  <si>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</si>
  <si>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</si>
  <si>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</si>
  <si>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</si>
  <si>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</si>
  <si>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</si>
  <si>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</si>
  <si>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</si>
  <si>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</si>
  <si>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</si>
  <si>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</si>
  <si>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</si>
  <si>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</si>
  <si>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</si>
  <si>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</si>
  <si>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</si>
  <si>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</si>
  <si>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</si>
  <si>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</si>
  <si>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</si>
  <si>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</si>
  <si>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</si>
  <si>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</si>
  <si>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</si>
  <si>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</si>
  <si>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</si>
  <si>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</si>
  <si>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</si>
  <si>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</si>
  <si>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</si>
  <si>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</si>
  <si>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</si>
  <si>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</si>
  <si>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</si>
  <si>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</si>
  <si>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</si>
  <si>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</si>
  <si>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</si>
  <si>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</si>
  <si>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</si>
  <si>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</si>
  <si>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</si>
  <si>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</si>
  <si>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</si>
  <si>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</si>
  <si>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</si>
  <si>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</si>
  <si>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</si>
  <si>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</si>
  <si>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</si>
  <si>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</si>
  <si>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</si>
  <si>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</si>
  <si>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</si>
  <si>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</si>
  <si>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</si>
  <si>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</si>
  <si>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</si>
  <si>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</si>
  <si>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</si>
  <si>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</si>
  <si>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</si>
  <si>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</si>
  <si>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</si>
  <si>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</si>
  <si>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</si>
  <si>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</si>
  <si>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</si>
  <si>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</si>
  <si>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</si>
  <si>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</si>
  <si>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</si>
  <si>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</si>
  <si>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</si>
  <si>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</si>
  <si>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</si>
  <si>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</si>
  <si>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</si>
  <si>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</si>
  <si>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</si>
  <si>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</si>
  <si>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</si>
  <si>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</si>
  <si>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</si>
  <si>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</si>
  <si>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</si>
  <si>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</si>
  <si>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</si>
  <si>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</si>
  <si>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</si>
  <si>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</si>
  <si>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</si>
  <si>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</si>
  <si>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</si>
  <si>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</si>
  <si>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</si>
  <si>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</si>
  <si>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</si>
  <si>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</si>
  <si>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</si>
  <si>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</si>
  <si>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</si>
  <si>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</si>
  <si>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</si>
  <si>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</si>
  <si>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</si>
  <si>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</si>
  <si>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</si>
  <si>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</si>
  <si>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</si>
  <si>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</si>
  <si>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</si>
  <si>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</si>
  <si>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</si>
  <si>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</si>
  <si>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</si>
  <si>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</si>
  <si>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</si>
  <si>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</si>
  <si>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</si>
  <si>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</si>
  <si>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</si>
  <si>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</si>
  <si>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</si>
  <si>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</si>
  <si>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</si>
  <si>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</si>
  <si>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</si>
  <si>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</si>
  <si>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</si>
  <si>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</si>
  <si>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</si>
  <si>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</si>
  <si>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</si>
  <si>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</si>
  <si>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</si>
  <si>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</si>
  <si>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</si>
  <si>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</si>
  <si>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</si>
  <si>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</si>
  <si>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</si>
  <si>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</si>
  <si>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</si>
  <si>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</si>
  <si>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</si>
  <si>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</si>
  <si>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</si>
  <si>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</si>
  <si>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</si>
  <si>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</si>
  <si>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</si>
  <si>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</si>
  <si>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</si>
  <si>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</si>
  <si>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</si>
  <si>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</si>
  <si>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</si>
  <si>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</si>
  <si>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</si>
  <si>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</si>
  <si>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</si>
  <si>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</si>
  <si>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</si>
  <si>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</si>
  <si>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</si>
  <si>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</si>
  <si>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</si>
  <si>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</si>
  <si>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</si>
  <si>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</si>
  <si>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</si>
  <si>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</si>
  <si>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</si>
  <si>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</si>
  <si>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</si>
  <si>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</si>
  <si>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</si>
  <si>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</si>
  <si>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</si>
  <si>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</si>
  <si>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</si>
  <si>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</si>
  <si>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</si>
  <si>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</si>
  <si>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</si>
  <si>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</si>
  <si>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</si>
  <si>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</si>
  <si>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</si>
  <si>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</si>
  <si>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</si>
  <si>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</si>
  <si>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</si>
  <si>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</si>
  <si>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</si>
  <si>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</si>
  <si>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</si>
  <si>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</si>
  <si>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</si>
  <si>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</si>
  <si>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</si>
  <si>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</si>
  <si>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</si>
  <si>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</si>
  <si>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</si>
  <si>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</si>
  <si>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</si>
  <si>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</si>
  <si>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</si>
  <si>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</si>
  <si>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</si>
  <si>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</si>
  <si>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</si>
  <si>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</si>
  <si>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</si>
  <si>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</si>
  <si>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</si>
  <si>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</si>
  <si>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</si>
  <si>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</si>
  <si>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</si>
  <si>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</si>
  <si>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</si>
  <si>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</si>
  <si>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</si>
  <si>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</si>
  <si>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</si>
  <si>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</si>
  <si>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</si>
  <si>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</si>
  <si>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</si>
  <si>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</si>
  <si>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</si>
  <si>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</si>
  <si>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</si>
  <si>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</si>
  <si>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</si>
  <si>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</si>
  <si>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</si>
  <si>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</si>
  <si>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</si>
  <si>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</si>
  <si>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</si>
  <si>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</si>
  <si>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</si>
  <si>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</si>
  <si>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</si>
  <si>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</si>
  <si>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</si>
  <si>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</si>
  <si>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</si>
  <si>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</si>
  <si>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</si>
  <si>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</si>
  <si>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</si>
  <si>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</si>
  <si>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</si>
  <si>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</si>
  <si>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</si>
  <si>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</si>
  <si>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</si>
  <si>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</si>
  <si>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</si>
  <si>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</si>
  <si>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</si>
  <si>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</si>
  <si>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</si>
  <si>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</si>
  <si>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</si>
  <si>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</si>
  <si>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</si>
  <si>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</si>
  <si>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</si>
  <si>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</si>
  <si>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</si>
  <si>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</si>
  <si>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</si>
  <si>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</si>
  <si>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</si>
  <si>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</si>
  <si>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</si>
  <si>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</si>
  <si>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</si>
  <si>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</si>
  <si>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</si>
  <si>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</si>
  <si>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</si>
  <si>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</si>
  <si>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</si>
  <si>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</si>
  <si>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</si>
  <si>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</si>
  <si>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</si>
  <si>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</si>
  <si>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</si>
  <si>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</si>
  <si>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</si>
  <si>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</si>
  <si>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</si>
  <si>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</si>
  <si>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</si>
  <si>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</si>
  <si>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</si>
  <si>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</si>
  <si>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</si>
  <si>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</si>
  <si>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</si>
  <si>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</si>
  <si>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</si>
  <si>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</si>
  <si>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</si>
  <si>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</si>
  <si>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</si>
  <si>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</si>
  <si>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</si>
  <si>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</si>
  <si>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</si>
  <si>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</si>
  <si>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</si>
  <si>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</si>
  <si>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</si>
  <si>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</si>
  <si>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</si>
  <si>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</si>
  <si>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</si>
  <si>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</si>
  <si>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</si>
  <si>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</si>
  <si>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</si>
  <si>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</si>
  <si>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</si>
  <si>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</si>
  <si>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</si>
  <si>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</si>
  <si>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</si>
  <si>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</si>
  <si>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</si>
  <si>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</si>
  <si>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</si>
  <si>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</si>
  <si>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</si>
  <si>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</si>
  <si>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</si>
  <si>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</si>
  <si>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</si>
  <si>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</si>
  <si>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</si>
  <si>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</si>
  <si>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</si>
  <si>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</si>
  <si>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</si>
  <si>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</si>
  <si>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</si>
  <si>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</si>
  <si>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</si>
  <si>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</si>
  <si>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</si>
  <si>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</si>
  <si>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</si>
  <si>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</si>
  <si>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</si>
  <si>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</si>
  <si>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</si>
  <si>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</si>
  <si>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</si>
  <si>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</si>
  <si>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</si>
  <si>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</si>
  <si>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</si>
  <si>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</si>
  <si>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</si>
  <si>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</si>
  <si>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</si>
  <si>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</si>
  <si>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</si>
  <si>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</si>
  <si>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</si>
  <si>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</si>
  <si>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</si>
  <si>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</si>
  <si>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</si>
  <si>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</si>
  <si>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</si>
  <si>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</si>
  <si>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</si>
  <si>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</si>
  <si>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</si>
  <si>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</si>
  <si>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</si>
  <si>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</si>
  <si>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</si>
  <si>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</si>
  <si>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</si>
  <si>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</si>
  <si>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</si>
  <si>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</si>
  <si>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</si>
  <si>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</si>
  <si>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</si>
  <si>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</si>
  <si>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</si>
  <si>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</si>
  <si>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</si>
  <si>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</si>
  <si>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</si>
  <si>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</si>
  <si>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</si>
  <si>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</si>
  <si>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</si>
  <si>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</si>
  <si>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</si>
  <si>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</si>
  <si>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</si>
  <si>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</si>
  <si>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</si>
  <si>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</si>
  <si>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</si>
  <si>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</si>
  <si>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</si>
  <si>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</si>
  <si>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</si>
  <si>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</si>
  <si>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</si>
  <si>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</si>
  <si>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</si>
  <si>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</si>
  <si>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</si>
  <si>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</si>
  <si>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</si>
  <si>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</si>
  <si>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</si>
  <si>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</si>
  <si>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</si>
  <si>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</si>
  <si>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</si>
  <si>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</si>
  <si>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</si>
  <si>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</si>
  <si>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</si>
  <si>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</si>
  <si>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</si>
  <si>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</si>
  <si>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</si>
  <si>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</si>
  <si>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</si>
  <si>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</si>
  <si>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</si>
  <si>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</si>
  <si>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</si>
  <si>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</si>
  <si>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</si>
  <si>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</si>
  <si>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</si>
  <si>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</si>
  <si>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</si>
  <si>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</si>
  <si>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</si>
  <si>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</si>
  <si>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</si>
  <si>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</si>
  <si>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</si>
  <si>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</si>
  <si>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</si>
  <si>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</si>
  <si>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</si>
  <si>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</si>
  <si>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</si>
  <si>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</si>
  <si>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</si>
  <si>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</si>
  <si>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</si>
  <si>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</si>
  <si>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</si>
  <si>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</si>
  <si>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</si>
  <si>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</si>
  <si>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</si>
  <si>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</si>
  <si>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</si>
  <si>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</si>
  <si>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</si>
  <si>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</si>
  <si>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</si>
  <si>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</si>
  <si>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</si>
  <si>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</si>
  <si>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</si>
  <si>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</si>
  <si>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</si>
  <si>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</si>
  <si>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</si>
  <si>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</si>
  <si>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</si>
  <si>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</si>
  <si>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</si>
  <si>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</si>
  <si>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</si>
  <si>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</si>
  <si>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</si>
  <si>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</si>
  <si>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</si>
  <si>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</si>
  <si>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</si>
  <si>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</si>
  <si>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</si>
  <si>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</si>
  <si>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</si>
  <si>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</si>
  <si>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</si>
  <si>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</si>
  <si>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</si>
  <si>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</si>
  <si>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</si>
  <si>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</si>
  <si>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</si>
  <si>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</si>
  <si>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</si>
  <si>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</si>
  <si>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</si>
  <si>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</si>
  <si>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</si>
  <si>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</si>
  <si>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</si>
  <si>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</si>
  <si>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</si>
  <si>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</si>
  <si>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</si>
  <si>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</si>
  <si>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</si>
  <si>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</si>
  <si>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</si>
  <si>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</si>
  <si>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</si>
  <si>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</si>
  <si>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</si>
  <si>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</si>
  <si>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</si>
  <si>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</si>
  <si>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</si>
  <si>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</si>
  <si>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</si>
  <si>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</si>
  <si>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</si>
  <si>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</si>
  <si>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</si>
  <si>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</si>
  <si>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</si>
  <si>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</si>
  <si>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</si>
  <si>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</si>
  <si>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</si>
  <si>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</si>
  <si>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</si>
  <si>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</si>
  <si>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</si>
  <si>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</si>
  <si>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</si>
  <si>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</si>
  <si>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</si>
  <si>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</si>
  <si>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</si>
  <si>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</si>
  <si>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</si>
  <si>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</si>
  <si>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</si>
  <si>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</si>
  <si>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</si>
  <si>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</si>
  <si>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</si>
  <si>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</si>
  <si>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</si>
  <si>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</si>
  <si>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</si>
  <si>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</si>
  <si>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</si>
  <si>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</si>
  <si>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</si>
  <si>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</si>
  <si>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</si>
  <si>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</si>
  <si>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</si>
  <si>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</si>
  <si>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</si>
  <si>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</si>
  <si>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</si>
  <si>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</si>
  <si>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</si>
  <si>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</si>
  <si>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</si>
  <si>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</si>
  <si>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</si>
  <si>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</si>
  <si>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</si>
  <si>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</si>
  <si>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</si>
  <si>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</si>
  <si>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</si>
  <si>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</si>
  <si>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</si>
  <si>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</si>
  <si>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</si>
  <si>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</si>
  <si>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</si>
  <si>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</si>
  <si>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</si>
  <si>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</si>
  <si>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</si>
  <si>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</si>
  <si>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</si>
  <si>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</si>
  <si>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</si>
  <si>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</si>
  <si>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</si>
  <si>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</si>
  <si>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</si>
  <si>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</si>
  <si>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</si>
  <si>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</si>
  <si>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</si>
  <si>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</si>
  <si>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</si>
  <si>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</si>
  <si>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</si>
  <si>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</si>
  <si>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</si>
  <si>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</si>
  <si>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</si>
  <si>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</si>
  <si>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</si>
  <si>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</si>
  <si>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</si>
  <si>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</si>
  <si>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</si>
  <si>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</si>
  <si>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</si>
  <si>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</si>
  <si>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</si>
  <si>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</si>
  <si>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</si>
  <si>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</si>
  <si>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</si>
  <si>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</si>
  <si>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</si>
  <si>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</si>
  <si>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</si>
  <si>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</si>
  <si>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</si>
  <si>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</si>
  <si>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</si>
  <si>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</si>
  <si>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</si>
  <si>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</si>
  <si>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</si>
  <si>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</si>
  <si>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</si>
  <si>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</si>
  <si>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</si>
  <si>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</si>
  <si>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</si>
  <si>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</si>
  <si>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</si>
  <si>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</si>
  <si>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</si>
  <si>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</si>
  <si>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</si>
  <si>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</si>
  <si>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</si>
  <si>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</si>
  <si>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</si>
  <si>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</si>
  <si>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</si>
  <si>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</si>
  <si>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</si>
  <si>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</si>
  <si>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</si>
  <si>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</si>
  <si>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</si>
  <si>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</si>
  <si>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</si>
  <si>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</si>
  <si>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</si>
  <si>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</si>
  <si>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</si>
  <si>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</si>
  <si>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</si>
  <si>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</si>
  <si>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</si>
  <si>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</si>
  <si>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</si>
  <si>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</si>
  <si>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</si>
  <si>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</si>
  <si>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</si>
  <si>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</si>
  <si>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</si>
  <si>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</si>
  <si>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</si>
  <si>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</si>
  <si>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</si>
  <si>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</si>
  <si>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</si>
  <si>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</si>
  <si>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</si>
  <si>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</si>
  <si>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</si>
  <si>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</si>
  <si>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</si>
  <si>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</si>
  <si>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</si>
  <si>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</si>
  <si>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</si>
  <si>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</si>
  <si>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</si>
  <si>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</si>
  <si>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</si>
  <si>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</si>
  <si>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</si>
  <si>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</si>
  <si>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</si>
  <si>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</si>
  <si>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</si>
  <si>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</si>
  <si>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</si>
  <si>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</si>
  <si>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</si>
  <si>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</si>
  <si>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</si>
  <si>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</si>
  <si>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</si>
  <si>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</si>
  <si>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</si>
  <si>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</si>
  <si>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</si>
  <si>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</si>
  <si>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</si>
  <si>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</si>
  <si>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</si>
  <si>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</si>
  <si>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</si>
  <si>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</si>
  <si>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</si>
  <si>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</si>
  <si>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</si>
  <si>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</si>
  <si>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</si>
  <si>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</si>
  <si>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</si>
  <si>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</si>
  <si>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</si>
  <si>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</si>
  <si>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</si>
  <si>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</si>
  <si>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</si>
  <si>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</si>
  <si>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</si>
  <si>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</si>
  <si>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</si>
  <si>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</si>
  <si>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</si>
  <si>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</si>
  <si>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</si>
  <si>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</si>
  <si>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</si>
  <si>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</si>
  <si>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</si>
  <si>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</si>
  <si>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</si>
  <si>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</si>
  <si>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</si>
  <si>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</si>
  <si>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</si>
  <si>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</si>
  <si>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</si>
  <si>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</si>
  <si>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</si>
  <si>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</si>
  <si>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</si>
  <si>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</si>
  <si>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</si>
  <si>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</si>
  <si>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</si>
  <si>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</si>
  <si>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</si>
  <si>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</si>
  <si>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</si>
  <si>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</si>
  <si>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</si>
  <si>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</si>
  <si>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</si>
  <si>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</si>
  <si>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</si>
  <si>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</si>
  <si>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</si>
  <si>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</si>
  <si>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</si>
  <si>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</si>
  <si>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</si>
  <si>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</si>
  <si>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</si>
  <si>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</si>
  <si>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</si>
  <si>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</si>
  <si>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</si>
  <si>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</si>
  <si>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</si>
  <si>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</si>
  <si>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</si>
  <si>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</si>
  <si>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</si>
  <si>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</si>
  <si>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</si>
  <si>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</si>
  <si>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</si>
  <si>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</si>
  <si>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</si>
  <si>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</si>
  <si>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</si>
  <si>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</si>
  <si>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</si>
  <si>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</si>
  <si>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</si>
  <si>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</si>
  <si>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</si>
  <si>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</si>
  <si>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</si>
  <si>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</si>
  <si>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</si>
  <si>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</si>
  <si>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</si>
  <si>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</si>
  <si>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</si>
  <si>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</si>
  <si>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</si>
  <si>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</si>
  <si>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</si>
  <si>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</si>
  <si>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</si>
  <si>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</si>
  <si>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</si>
  <si>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</si>
  <si>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</si>
  <si>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</si>
  <si>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</si>
  <si>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</si>
  <si>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</si>
  <si>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</si>
  <si>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</si>
  <si>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</si>
  <si>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</si>
  <si>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</si>
  <si>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</si>
  <si>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</si>
  <si>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</si>
  <si>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</si>
  <si>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</si>
  <si>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</si>
  <si>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</si>
  <si>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</si>
  <si>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</si>
  <si>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</si>
  <si>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</si>
  <si>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</si>
  <si>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</si>
  <si>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</si>
  <si>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</si>
  <si>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</si>
  <si>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</si>
  <si>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</si>
  <si>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</si>
  <si>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</si>
  <si>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</si>
  <si>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</si>
  <si>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</si>
  <si>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</si>
  <si>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</si>
  <si>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</si>
  <si>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</si>
  <si>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</si>
  <si>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</si>
  <si>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</si>
  <si>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</si>
  <si>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</si>
  <si>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</si>
  <si>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</si>
  <si>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</si>
  <si>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</si>
  <si>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</si>
  <si>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</si>
  <si>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</si>
  <si>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</si>
  <si>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</si>
  <si>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</si>
  <si>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</si>
  <si>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</si>
  <si>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</si>
  <si>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</si>
  <si>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</si>
  <si>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</si>
  <si>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</si>
  <si>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</si>
  <si>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</si>
  <si>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</si>
  <si>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</si>
  <si>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</si>
  <si>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</si>
  <si>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</si>
  <si>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</si>
  <si>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</si>
  <si>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</si>
  <si>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</si>
  <si>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</si>
  <si>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</si>
  <si>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</si>
  <si>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</si>
  <si>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</si>
  <si>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</si>
  <si>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</si>
  <si>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</si>
  <si>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</si>
  <si>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</si>
  <si>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</si>
  <si>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</si>
  <si>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</si>
  <si>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</si>
  <si>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</si>
  <si>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</si>
  <si>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</si>
  <si>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</si>
  <si>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</si>
  <si>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</si>
  <si>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</si>
  <si>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</si>
  <si>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</si>
  <si>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</si>
  <si>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</si>
  <si>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</si>
  <si>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</si>
  <si>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</si>
  <si>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</si>
  <si>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</si>
  <si>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</si>
  <si>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</si>
  <si>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</si>
  <si>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</si>
  <si>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</si>
  <si>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</si>
  <si>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</si>
  <si>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</si>
  <si>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</si>
  <si>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</si>
  <si>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</si>
  <si>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</si>
  <si>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</si>
  <si>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</si>
  <si>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</si>
  <si>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</si>
  <si>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</si>
  <si>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</si>
  <si>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</si>
  <si>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</si>
  <si>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</si>
  <si>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</si>
  <si>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</si>
  <si>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</si>
  <si>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</si>
  <si>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</si>
  <si>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</si>
  <si>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</si>
  <si>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</si>
  <si>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</si>
  <si>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</si>
  <si>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</si>
  <si>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</si>
  <si>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</si>
  <si>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</si>
  <si>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</si>
  <si>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</si>
  <si>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</si>
  <si>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</si>
  <si>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</si>
  <si>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</si>
  <si>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</si>
  <si>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</si>
  <si>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</si>
  <si>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</si>
  <si>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</si>
  <si>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</si>
  <si>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</si>
  <si>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</si>
  <si>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</si>
  <si>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</si>
  <si>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</si>
  <si>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</si>
  <si>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</si>
  <si>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</si>
  <si>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</si>
  <si>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</si>
  <si>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</si>
  <si>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</si>
  <si>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</si>
  <si>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</si>
  <si>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</si>
  <si>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</si>
  <si>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</si>
  <si>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</si>
  <si>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</si>
  <si>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</si>
  <si>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</si>
  <si>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</si>
  <si>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</si>
  <si>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</si>
  <si>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</si>
  <si>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</si>
  <si>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</si>
  <si>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</si>
  <si>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</si>
  <si>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</si>
  <si>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</si>
  <si>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</si>
  <si>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</si>
  <si>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</si>
  <si>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</si>
  <si>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</si>
  <si>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</si>
  <si>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</si>
  <si>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</si>
  <si>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</si>
  <si>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</si>
  <si>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</si>
  <si>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</si>
  <si>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</si>
  <si>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</si>
  <si>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</si>
  <si>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</si>
  <si>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</si>
  <si>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</si>
  <si>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</si>
  <si>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</si>
  <si>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</si>
  <si>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</si>
  <si>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</si>
  <si>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</si>
  <si>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</si>
  <si>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</si>
  <si>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</si>
  <si>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</si>
  <si>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</si>
  <si>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</si>
  <si>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</si>
  <si>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</si>
  <si>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</si>
  <si>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</si>
  <si>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</si>
  <si>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</si>
  <si>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</si>
  <si>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</si>
  <si>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</si>
  <si>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</si>
  <si>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</si>
  <si>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</si>
  <si>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</si>
  <si>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</si>
  <si>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</si>
  <si>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</si>
  <si>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</si>
  <si>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</si>
  <si>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</si>
  <si>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</si>
  <si>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</si>
  <si>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</si>
  <si>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</si>
  <si>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</si>
  <si>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</si>
  <si>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</si>
  <si>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</si>
  <si>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</si>
  <si>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</si>
  <si>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</si>
  <si>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</si>
  <si>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</si>
  <si>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</si>
  <si>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</si>
  <si>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</si>
  <si>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</si>
  <si>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</si>
  <si>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</si>
  <si>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</si>
  <si>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</si>
  <si>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</si>
  <si>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</si>
  <si>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</si>
  <si>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</si>
  <si>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</si>
  <si>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</si>
  <si>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</si>
  <si>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</si>
  <si>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</si>
  <si>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</si>
  <si>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</si>
  <si>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</si>
  <si>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</si>
  <si>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</si>
  <si>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</si>
  <si>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</si>
  <si>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</si>
  <si>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</si>
  <si>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</si>
  <si>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</si>
  <si>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</si>
  <si>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</si>
  <si>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</si>
  <si>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</si>
  <si>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</si>
  <si>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</si>
  <si>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</si>
  <si>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</si>
  <si>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</si>
  <si>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</si>
  <si>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</si>
  <si>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</si>
  <si>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</si>
  <si>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</si>
  <si>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</si>
  <si>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</si>
  <si>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</si>
  <si>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</si>
  <si>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</si>
  <si>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</si>
  <si>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</si>
  <si>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</si>
  <si>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</si>
  <si>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</si>
  <si>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</si>
  <si>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</si>
  <si>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</si>
  <si>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</si>
  <si>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</si>
  <si>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</si>
  <si>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</si>
  <si>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</si>
  <si>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</si>
  <si>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</si>
  <si>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</si>
  <si>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</si>
  <si>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</si>
  <si>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</si>
  <si>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</si>
  <si>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</si>
  <si>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</si>
  <si>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</si>
  <si>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</si>
  <si>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</si>
  <si>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</si>
  <si>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</si>
  <si>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</si>
  <si>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</si>
  <si>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</si>
  <si>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</si>
  <si>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</si>
  <si>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</si>
  <si>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</si>
  <si>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</si>
  <si>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</si>
  <si>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</si>
  <si>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</si>
  <si>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</si>
  <si>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</si>
  <si>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</si>
  <si>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</si>
  <si>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</si>
  <si>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</si>
  <si>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</si>
  <si>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</si>
  <si>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</si>
  <si>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</si>
  <si>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</si>
  <si>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</si>
  <si>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</si>
  <si>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</si>
  <si>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</si>
  <si>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</si>
  <si>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</si>
  <si>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</si>
  <si>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</si>
  <si>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</si>
  <si>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</si>
  <si>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</si>
  <si>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</si>
  <si>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</si>
  <si>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</si>
  <si>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</si>
  <si>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</si>
  <si>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</si>
  <si>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</si>
  <si>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</si>
  <si>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</si>
  <si>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</si>
  <si>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</si>
  <si>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</si>
  <si>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</si>
  <si>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</si>
  <si>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</si>
  <si>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</si>
  <si>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</si>
  <si>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</si>
  <si>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</si>
  <si>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</si>
  <si>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</si>
  <si>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</si>
  <si>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</si>
  <si>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</si>
  <si>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</si>
  <si>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</si>
  <si>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</si>
  <si>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</si>
  <si>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</si>
  <si>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</si>
  <si>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</si>
  <si>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</si>
  <si>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</si>
  <si>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</si>
  <si>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</si>
  <si>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</si>
  <si>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</si>
  <si>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</si>
  <si>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</si>
  <si>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</si>
  <si>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</si>
  <si>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</si>
  <si>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</si>
  <si>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</si>
  <si>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</si>
  <si>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</si>
  <si>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</si>
  <si>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</si>
  <si>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</si>
  <si>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</si>
  <si>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</si>
  <si>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</si>
  <si>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</si>
  <si>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</si>
  <si>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</si>
  <si>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</si>
  <si>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</si>
  <si>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</si>
  <si>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</si>
  <si>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</si>
  <si>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</si>
  <si>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</si>
  <si>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</si>
  <si>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</si>
  <si>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</si>
  <si>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</si>
  <si>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</si>
  <si>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</si>
  <si>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</si>
  <si>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</si>
  <si>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</si>
  <si>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</si>
  <si>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</si>
  <si>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</si>
  <si>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</si>
  <si>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</si>
  <si>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</si>
  <si>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</si>
  <si>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</si>
  <si>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</si>
  <si>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</si>
  <si>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</si>
  <si>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</si>
  <si>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</si>
  <si>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</si>
  <si>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</si>
  <si>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</si>
  <si>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</si>
  <si>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</si>
  <si>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</si>
  <si>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</si>
  <si>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</si>
  <si>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</si>
  <si>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</si>
  <si>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</si>
  <si>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</si>
  <si>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</si>
  <si>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</si>
  <si>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</si>
  <si>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</si>
  <si>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</si>
  <si>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</si>
  <si>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</si>
  <si>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</si>
  <si>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</si>
  <si>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</si>
  <si>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</si>
  <si>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</si>
  <si>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</si>
  <si>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</si>
  <si>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</si>
  <si>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</si>
  <si>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</si>
  <si>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</si>
  <si>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</si>
  <si>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</si>
  <si>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</si>
  <si>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</si>
  <si>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</si>
  <si>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</si>
  <si>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</si>
  <si>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</si>
  <si>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</si>
  <si>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</si>
  <si>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</si>
  <si>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</si>
  <si>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</si>
  <si>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</si>
  <si>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</si>
  <si>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</si>
  <si>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</si>
  <si>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</si>
  <si>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</si>
  <si>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</si>
  <si>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</si>
  <si>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</si>
  <si>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</si>
  <si>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</si>
  <si>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</si>
  <si>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</si>
  <si>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</si>
  <si>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</si>
  <si>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</si>
  <si>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</si>
  <si>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</si>
  <si>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</si>
  <si>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</si>
  <si>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</si>
  <si>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</si>
  <si>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</si>
  <si>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</si>
  <si>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</si>
  <si>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</si>
  <si>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</si>
  <si>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</si>
  <si>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</si>
  <si>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</si>
  <si>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</si>
  <si>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</si>
  <si>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</si>
  <si>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</si>
  <si>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</si>
  <si>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</si>
  <si>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</si>
  <si>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</si>
  <si>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</si>
  <si>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</si>
  <si>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</si>
  <si>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</si>
  <si>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</si>
  <si>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</si>
  <si>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</si>
  <si>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</si>
  <si>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</si>
  <si>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</si>
  <si>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</si>
  <si>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</si>
  <si>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</si>
  <si>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</si>
  <si>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</si>
  <si>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</si>
  <si>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</si>
  <si>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</si>
  <si>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</si>
  <si>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</si>
  <si>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</si>
  <si>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</si>
  <si>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</si>
  <si>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</si>
  <si>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</si>
  <si>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</si>
  <si>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</si>
  <si>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</si>
  <si>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</si>
  <si>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</si>
  <si>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</si>
  <si>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</si>
  <si>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</si>
  <si>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</si>
  <si>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</si>
  <si>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</si>
  <si>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</si>
  <si>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</si>
  <si>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</si>
  <si>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</si>
  <si>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</si>
  <si>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</si>
  <si>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</si>
  <si>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</si>
  <si>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</si>
  <si>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</si>
  <si>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</si>
  <si>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</si>
  <si>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</si>
  <si>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</si>
  <si>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</si>
  <si>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</si>
  <si>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</si>
  <si>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</si>
  <si>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</si>
  <si>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</si>
  <si>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</si>
  <si>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</si>
  <si>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</si>
  <si>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</si>
  <si>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</si>
  <si>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</si>
  <si>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</si>
  <si>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</si>
  <si>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</si>
  <si>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</si>
  <si>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</si>
  <si>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</si>
  <si>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</si>
  <si>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</si>
  <si>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</si>
  <si>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</si>
  <si>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</si>
  <si>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</si>
  <si>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</si>
  <si>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</si>
  <si>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</si>
  <si>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</si>
  <si>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</si>
  <si>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</si>
  <si>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</si>
  <si>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</si>
  <si>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</si>
  <si>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</si>
  <si>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</si>
  <si>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</si>
  <si>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</si>
  <si>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</si>
  <si>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</si>
  <si>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</si>
  <si>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</si>
  <si>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</si>
  <si>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</si>
  <si>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</si>
  <si>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</si>
  <si>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</si>
  <si>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</si>
  <si>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</si>
  <si>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</si>
  <si>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</si>
  <si>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</si>
  <si>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</si>
  <si>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</si>
  <si>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</si>
  <si>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</si>
  <si>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</si>
  <si>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</si>
  <si>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</si>
  <si>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</si>
  <si>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</si>
  <si>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</si>
  <si>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</si>
  <si>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</si>
  <si>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</si>
  <si>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</si>
  <si>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</si>
  <si>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</si>
  <si>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</si>
  <si>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</si>
  <si>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</si>
  <si>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</si>
  <si>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</si>
  <si>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</si>
  <si>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</si>
  <si>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</si>
  <si>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</si>
  <si>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</si>
  <si>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</si>
  <si>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</si>
  <si>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</si>
  <si>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</si>
  <si>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</si>
  <si>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</si>
  <si>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</si>
  <si>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</si>
  <si>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</si>
  <si>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</si>
  <si>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</si>
  <si>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</si>
  <si>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</si>
  <si>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</si>
  <si>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</si>
  <si>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</si>
  <si>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</si>
  <si>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</si>
  <si>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</si>
  <si>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</si>
  <si>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</si>
  <si>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</si>
  <si>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</si>
  <si>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</si>
  <si>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</si>
  <si>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</si>
  <si>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</si>
  <si>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</si>
  <si>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</si>
  <si>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</si>
  <si>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</si>
  <si>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</si>
  <si>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</si>
  <si>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</si>
  <si>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</si>
  <si>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</si>
  <si>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</si>
  <si>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</si>
  <si>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</si>
  <si>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</si>
  <si>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</si>
  <si>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</si>
  <si>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</si>
  <si>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</si>
  <si>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</si>
  <si>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</si>
  <si>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</si>
  <si>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</si>
  <si>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</si>
  <si>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</si>
  <si>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</si>
  <si>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</si>
  <si>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</si>
  <si>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</si>
  <si>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</si>
  <si>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</si>
  <si>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</si>
  <si>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</si>
  <si>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</si>
  <si>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</si>
  <si>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</si>
  <si>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</si>
  <si>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</si>
  <si>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</si>
  <si>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</si>
  <si>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</si>
  <si>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</si>
  <si>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</si>
  <si>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</si>
  <si>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</si>
  <si>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</si>
  <si>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</si>
  <si>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</si>
  <si>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</si>
  <si>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</si>
  <si>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</si>
  <si>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</si>
  <si>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</si>
  <si>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</si>
  <si>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</si>
  <si>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</si>
  <si>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</si>
  <si>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</si>
  <si>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</si>
  <si>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</si>
  <si>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</si>
  <si>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</si>
  <si>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</si>
  <si>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</si>
  <si>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</si>
  <si>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</si>
  <si>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</si>
  <si>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</si>
  <si>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</si>
  <si>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</si>
  <si>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</si>
  <si>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</si>
  <si>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</si>
  <si>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</si>
  <si>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</si>
  <si>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</si>
  <si>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</si>
  <si>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</si>
  <si>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</si>
  <si>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</si>
  <si>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</si>
  <si>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</si>
  <si>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</si>
  <si>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</si>
  <si>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</si>
  <si>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</si>
  <si>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</si>
  <si>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</si>
  <si>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</si>
  <si>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</si>
  <si>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</si>
  <si>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</si>
  <si>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</si>
  <si>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</si>
  <si>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</si>
  <si>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</si>
  <si>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</si>
  <si>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</si>
  <si>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</si>
  <si>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</si>
  <si>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</si>
  <si>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</si>
  <si>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</si>
  <si>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</si>
  <si>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</si>
  <si>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</si>
  <si>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</si>
  <si>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</si>
  <si>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</si>
  <si>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</si>
  <si>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</si>
  <si>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</si>
  <si>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</si>
  <si>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</si>
  <si>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</si>
  <si>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</si>
  <si>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</si>
  <si>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</si>
  <si>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</si>
  <si>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</si>
  <si>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</si>
  <si>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</si>
  <si>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</si>
  <si>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</si>
  <si>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</si>
  <si>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</si>
  <si>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</si>
  <si>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</si>
  <si>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</si>
  <si>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</si>
  <si>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</si>
  <si>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</si>
  <si>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</si>
  <si>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</si>
  <si>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</si>
  <si>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</si>
  <si>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</si>
  <si>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</si>
  <si>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</si>
  <si>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</si>
  <si>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</si>
  <si>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</si>
  <si>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</si>
  <si>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</si>
  <si>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</si>
  <si>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</si>
  <si>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</si>
  <si>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</si>
  <si>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</si>
  <si>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</si>
  <si>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</si>
  <si>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</si>
  <si>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</si>
  <si>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</si>
  <si>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</si>
  <si>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</si>
  <si>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</si>
  <si>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</si>
  <si>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</si>
  <si>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</si>
  <si>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</si>
  <si>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</si>
  <si>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</si>
  <si>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</si>
  <si>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</si>
  <si>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</si>
  <si>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</si>
  <si>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</si>
  <si>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</si>
  <si>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</si>
  <si>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</si>
  <si>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</si>
  <si>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</si>
  <si>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</si>
  <si>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</si>
  <si>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</si>
  <si>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</si>
  <si>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</si>
  <si>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</si>
  <si>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</si>
  <si>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</si>
  <si>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</si>
  <si>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</si>
  <si>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</si>
  <si>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</si>
  <si>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</si>
  <si>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</si>
  <si>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</si>
  <si>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</si>
  <si>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</si>
  <si>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</si>
  <si>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</si>
  <si>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</si>
  <si>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</si>
  <si>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</si>
  <si>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</si>
  <si>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</si>
  <si>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</si>
  <si>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</si>
  <si>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</si>
  <si>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</si>
  <si>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</si>
  <si>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</si>
  <si>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</si>
  <si>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</si>
  <si>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</si>
  <si>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</si>
  <si>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</si>
  <si>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</si>
  <si>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</si>
  <si>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</si>
  <si>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</si>
  <si>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</si>
  <si>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</si>
  <si>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</si>
  <si>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</si>
  <si>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</si>
  <si>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</si>
  <si>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</si>
  <si>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</si>
  <si>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</si>
  <si>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</si>
  <si>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</si>
  <si>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</si>
  <si>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</si>
  <si>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</si>
  <si>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</si>
  <si>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</si>
  <si>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</si>
  <si>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</si>
  <si>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</si>
  <si>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</si>
  <si>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</si>
  <si>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</si>
  <si>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</si>
  <si>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</si>
  <si>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</si>
  <si>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</si>
  <si>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</si>
  <si>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</si>
  <si>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</si>
  <si>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</si>
  <si>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</si>
  <si>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</si>
  <si>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</si>
  <si>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</si>
  <si>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</si>
  <si>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</si>
  <si>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</si>
  <si>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</si>
  <si>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</si>
  <si>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</si>
  <si>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</si>
  <si>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</si>
  <si>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</si>
  <si>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</si>
  <si>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</si>
  <si>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</si>
  <si>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</si>
  <si>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</si>
  <si>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</si>
  <si>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</si>
  <si>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</si>
  <si>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</si>
  <si>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</si>
  <si>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</si>
  <si>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</si>
  <si>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</si>
  <si>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</si>
  <si>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</si>
  <si>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</si>
  <si>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</si>
  <si>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</si>
  <si>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</si>
  <si>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</si>
  <si>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</si>
  <si>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</si>
  <si>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</si>
  <si>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</si>
  <si>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</si>
  <si>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</si>
  <si>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</si>
  <si>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</si>
  <si>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</si>
  <si>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</si>
  <si>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</si>
  <si>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</si>
  <si>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</si>
  <si>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</si>
  <si>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</si>
  <si>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</si>
  <si>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</si>
  <si>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</si>
  <si>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</si>
  <si>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</si>
  <si>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</si>
  <si>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</si>
  <si>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</si>
  <si>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</si>
  <si>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</si>
  <si>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</si>
  <si>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</si>
  <si>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</si>
  <si>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</si>
  <si>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</si>
  <si>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</si>
  <si>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</si>
  <si>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</si>
  <si>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</si>
  <si>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</si>
  <si>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</si>
  <si>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</si>
  <si>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</si>
  <si>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</si>
  <si>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</si>
  <si>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</si>
  <si>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</si>
  <si>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</si>
  <si>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</si>
  <si>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</si>
  <si>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</si>
  <si>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</si>
  <si>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</si>
  <si>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</si>
  <si>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</si>
  <si>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</si>
  <si>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</si>
  <si>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</si>
  <si>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</si>
  <si>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</si>
  <si>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</si>
  <si>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</si>
  <si>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</si>
  <si>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</si>
  <si>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</si>
  <si>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</si>
  <si>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</si>
  <si>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</si>
  <si>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</si>
  <si>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</si>
  <si>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</si>
  <si>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</si>
  <si>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</si>
  <si>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</si>
  <si>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</si>
  <si>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</si>
  <si>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</si>
  <si>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</si>
  <si>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</si>
  <si>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</si>
  <si>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</si>
  <si>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</si>
  <si>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</si>
  <si>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</si>
  <si>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</si>
  <si>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</si>
  <si>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</si>
  <si>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</si>
  <si>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</si>
  <si>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</si>
  <si>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</si>
  <si>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</si>
  <si>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</si>
  <si>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</si>
  <si>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</si>
  <si>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</si>
  <si>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</si>
  <si>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</si>
  <si>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</si>
  <si>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</si>
  <si>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</si>
  <si>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</si>
  <si>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</si>
  <si>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</si>
  <si>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</si>
  <si>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</si>
  <si>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</si>
  <si>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</si>
  <si>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</si>
  <si>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</si>
  <si>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</si>
  <si>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</si>
  <si>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</si>
  <si>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</si>
  <si>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</si>
  <si>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</si>
  <si>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</si>
  <si>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</si>
  <si>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</si>
  <si>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</si>
  <si>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</si>
  <si>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</si>
  <si>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</si>
  <si>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</si>
  <si>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</si>
  <si>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</si>
  <si>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</si>
  <si>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</si>
  <si>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</si>
  <si>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</si>
  <si>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</si>
  <si>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</si>
  <si>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</si>
  <si>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</si>
  <si>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</si>
  <si>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</si>
  <si>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</si>
  <si>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</si>
  <si>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</si>
  <si>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</si>
  <si>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</si>
  <si>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</si>
  <si>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</si>
  <si>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</si>
  <si>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</si>
  <si>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</si>
  <si>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</si>
  <si>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</si>
  <si>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</si>
  <si>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</si>
  <si>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</si>
  <si>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</si>
  <si>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</si>
  <si>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</si>
  <si>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</si>
  <si>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</si>
  <si>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</si>
  <si>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</si>
  <si>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</si>
  <si>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</si>
  <si>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</si>
  <si>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</si>
  <si>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</si>
  <si>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</si>
  <si>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</si>
  <si>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</si>
  <si>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</si>
  <si>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</si>
  <si>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</si>
  <si>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</si>
  <si>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</si>
  <si>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</si>
  <si>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</si>
  <si>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</si>
  <si>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</si>
  <si>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</si>
  <si>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</si>
  <si>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</si>
  <si>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</si>
  <si>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</si>
  <si>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</si>
  <si>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</si>
  <si>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</si>
  <si>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</si>
  <si>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</si>
  <si>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</si>
  <si>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</si>
  <si>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</si>
  <si>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</si>
  <si>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</si>
  <si>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</si>
  <si>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</si>
  <si>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</si>
  <si>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</si>
  <si>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</si>
  <si>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</si>
  <si>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</si>
  <si>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</si>
  <si>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</si>
  <si>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</si>
  <si>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</si>
  <si>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</si>
  <si>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</si>
  <si>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</si>
  <si>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</si>
  <si>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</si>
  <si>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</si>
  <si>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</si>
  <si>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</si>
  <si>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</si>
  <si>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</si>
  <si>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</si>
  <si>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</si>
  <si>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</si>
  <si>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</si>
  <si>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</si>
  <si>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</si>
  <si>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</si>
  <si>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</si>
  <si>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</si>
  <si>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</si>
  <si>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</si>
  <si>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</si>
  <si>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</si>
  <si>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</si>
  <si>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</si>
  <si>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</si>
  <si>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</si>
  <si>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</si>
  <si>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</si>
  <si>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</si>
  <si>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</si>
  <si>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</si>
  <si>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</si>
  <si>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</si>
  <si>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</si>
  <si>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</si>
  <si>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</si>
  <si>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</si>
  <si>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</si>
  <si>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</si>
  <si>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</si>
  <si>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</si>
  <si>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</si>
  <si>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</si>
  <si>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</si>
  <si>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</si>
  <si>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</si>
  <si>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</si>
  <si>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</si>
  <si>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</si>
  <si>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</si>
  <si>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</si>
  <si>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</si>
  <si>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</si>
  <si>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</si>
  <si>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</si>
  <si>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</si>
  <si>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</si>
  <si>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</si>
  <si>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</si>
  <si>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</si>
  <si>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</si>
  <si>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</si>
  <si>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</si>
  <si>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</si>
  <si>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</si>
  <si>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</si>
  <si>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</si>
  <si>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</si>
  <si>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</si>
  <si>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</si>
  <si>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</si>
  <si>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</si>
  <si>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</si>
  <si>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</si>
  <si>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</si>
  <si>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</si>
  <si>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</si>
  <si>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</si>
  <si>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</si>
  <si>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</si>
  <si>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</si>
  <si>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</si>
  <si>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</si>
  <si>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</si>
  <si>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</si>
  <si>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</si>
  <si>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</si>
  <si>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</si>
  <si>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</si>
  <si>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</si>
  <si>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</si>
  <si>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</si>
  <si>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</si>
  <si>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</si>
  <si>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</si>
  <si>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</si>
  <si>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</si>
  <si>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</si>
  <si>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</si>
  <si>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</si>
  <si>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</si>
  <si>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</si>
  <si>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</si>
  <si>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</si>
  <si>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</si>
  <si>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</si>
  <si>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</si>
  <si>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</si>
  <si>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</si>
  <si>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</si>
  <si>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</si>
  <si>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</si>
  <si>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</si>
  <si>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</si>
  <si>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</si>
  <si>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</si>
  <si>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</si>
  <si>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</si>
  <si>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</si>
  <si>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</si>
  <si>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</si>
  <si>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</si>
  <si>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</si>
  <si>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</si>
  <si>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</si>
  <si>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</si>
  <si>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</si>
  <si>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</si>
  <si>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</si>
  <si>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</si>
  <si>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</si>
  <si>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</si>
  <si>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</si>
  <si>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</si>
  <si>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</si>
  <si>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</si>
  <si>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</si>
  <si>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</si>
  <si>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</si>
  <si>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</si>
  <si>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</si>
  <si>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</si>
  <si>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</si>
  <si>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</si>
  <si>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</si>
  <si>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</si>
  <si>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</si>
  <si>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</si>
  <si>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</si>
  <si>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</si>
  <si>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</si>
  <si>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</si>
  <si>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</si>
  <si>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</si>
  <si>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</si>
  <si>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</si>
  <si>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</si>
  <si>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</si>
  <si>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</si>
  <si>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</si>
  <si>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</si>
  <si>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</si>
  <si>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</si>
  <si>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</si>
  <si>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</si>
  <si>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</si>
  <si>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</si>
  <si>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</si>
  <si>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</si>
  <si>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</si>
  <si>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</si>
  <si>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</si>
  <si>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</si>
  <si>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</si>
  <si>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</si>
  <si>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</si>
  <si>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</si>
  <si>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</si>
  <si>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</si>
  <si>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</si>
  <si>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</si>
  <si>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</si>
  <si>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</si>
  <si>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</si>
  <si>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</si>
  <si>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</si>
  <si>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</si>
  <si>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</si>
  <si>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</si>
  <si>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</si>
  <si>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</si>
  <si>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</si>
  <si>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</si>
  <si>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</si>
  <si>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</si>
  <si>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</si>
  <si>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</si>
  <si>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</si>
  <si>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</si>
  <si>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</si>
  <si>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</si>
  <si>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</si>
  <si>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</si>
  <si>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</si>
  <si>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</si>
  <si>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</si>
  <si>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</si>
  <si>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</si>
  <si>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</si>
  <si>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</si>
  <si>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</si>
  <si>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</si>
  <si>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</si>
  <si>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</si>
  <si>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</si>
  <si>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</si>
  <si>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</si>
  <si>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</si>
  <si>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</si>
  <si>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</si>
  <si>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</si>
  <si>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</si>
  <si>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</si>
  <si>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</si>
  <si>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</si>
  <si>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</si>
  <si>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</si>
  <si>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</si>
  <si>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</si>
  <si>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</si>
  <si>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</si>
  <si>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</si>
  <si>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</si>
  <si>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</si>
  <si>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</si>
  <si>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</si>
  <si>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</si>
  <si>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</si>
  <si>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</si>
  <si>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</si>
  <si>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</si>
  <si>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</si>
  <si>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</si>
  <si>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</si>
  <si>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</si>
  <si>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</si>
  <si>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</si>
  <si>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</si>
  <si>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</si>
  <si>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</si>
  <si>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</si>
  <si>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</si>
  <si>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</si>
  <si>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</si>
  <si>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</si>
  <si>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</si>
  <si>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</si>
  <si>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</si>
  <si>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</si>
  <si>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</si>
  <si>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</si>
  <si>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</si>
  <si>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</si>
  <si>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</si>
  <si>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</si>
  <si>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</si>
  <si>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</si>
  <si>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</si>
  <si>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</si>
  <si>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</si>
  <si>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</si>
  <si>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</si>
  <si>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</si>
  <si>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</si>
  <si>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</si>
  <si>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</si>
  <si>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</si>
  <si>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</si>
  <si>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</si>
  <si>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</si>
  <si>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</si>
  <si>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</si>
  <si>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</si>
  <si>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</si>
  <si>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</si>
  <si>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</si>
  <si>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</si>
  <si>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</si>
  <si>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</si>
  <si>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</si>
  <si>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</si>
  <si>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</si>
  <si>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</si>
  <si>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</si>
  <si>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</si>
  <si>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</si>
  <si>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</si>
  <si>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</si>
  <si>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</si>
  <si>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</si>
  <si>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</si>
  <si>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</si>
  <si>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</si>
  <si>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</si>
  <si>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</si>
  <si>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</si>
  <si>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</si>
  <si>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</si>
  <si>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</si>
  <si>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</si>
  <si>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</si>
  <si>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</si>
  <si>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</si>
  <si>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</si>
  <si>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</si>
  <si>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</si>
  <si>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</si>
  <si>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</si>
  <si>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</si>
  <si>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</si>
  <si>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</si>
  <si>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</si>
  <si>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</si>
  <si>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</si>
  <si>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</si>
  <si>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</si>
  <si>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</si>
  <si>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</si>
  <si>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</si>
  <si>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</si>
  <si>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</si>
  <si>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</si>
  <si>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</si>
  <si>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</si>
  <si>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</si>
  <si>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</si>
  <si>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</si>
  <si>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</si>
  <si>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</si>
  <si>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</si>
  <si>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</si>
  <si>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</si>
  <si>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</si>
  <si>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</si>
  <si>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</si>
  <si>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</si>
  <si>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</si>
  <si>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</si>
  <si>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</si>
  <si>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</si>
  <si>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</si>
  <si>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</si>
  <si>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</si>
  <si>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</si>
  <si>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</si>
  <si>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</si>
  <si>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</si>
  <si>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</si>
  <si>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</si>
  <si>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</si>
  <si>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</si>
  <si>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</si>
  <si>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</si>
  <si>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</si>
  <si>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</si>
  <si>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</si>
  <si>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</si>
  <si>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</si>
  <si>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</si>
  <si>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</si>
  <si>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</si>
  <si>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</si>
  <si>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</si>
  <si>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</si>
  <si>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</si>
  <si>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</si>
  <si>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</si>
  <si>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</si>
  <si>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</si>
  <si>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</si>
  <si>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</si>
  <si>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</si>
  <si>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</si>
  <si>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</si>
  <si>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</si>
  <si>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</si>
  <si>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</si>
  <si>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</si>
  <si>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</si>
  <si>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</si>
  <si>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</si>
  <si>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</si>
  <si>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</si>
  <si>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</si>
  <si>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</si>
  <si>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</si>
  <si>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</si>
  <si>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</si>
  <si>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</si>
  <si>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</si>
  <si>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</si>
  <si>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</si>
  <si>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</si>
  <si>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</si>
  <si>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</si>
  <si>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</si>
  <si>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</si>
  <si>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</si>
  <si>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</si>
  <si>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</si>
  <si>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</si>
  <si>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</si>
  <si>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</si>
  <si>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</si>
  <si>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</si>
  <si>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</si>
  <si>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</si>
  <si>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</si>
  <si>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</si>
  <si>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</si>
  <si>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</si>
  <si>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</si>
  <si>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</si>
  <si>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</si>
  <si>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</si>
  <si>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</si>
  <si>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</si>
  <si>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</si>
  <si>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</si>
  <si>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</si>
  <si>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</si>
  <si>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</si>
  <si>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</si>
  <si>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</si>
  <si>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</si>
  <si>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</si>
  <si>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</si>
  <si>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</si>
  <si>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</si>
  <si>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</si>
  <si>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</si>
  <si>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</si>
  <si>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</si>
  <si>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</si>
  <si>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</si>
  <si>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</si>
  <si>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</si>
  <si>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</si>
  <si>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</si>
  <si>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</si>
  <si>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</si>
  <si>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</si>
  <si>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</si>
  <si>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</si>
  <si>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</si>
  <si>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</si>
  <si>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</si>
  <si>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</si>
  <si>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</si>
  <si>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</si>
  <si>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</si>
  <si>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</si>
  <si>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</si>
  <si>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</si>
  <si>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</si>
  <si>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</si>
  <si>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</si>
  <si>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</si>
  <si>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</si>
  <si>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</si>
  <si>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</si>
  <si>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</si>
  <si>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</si>
  <si>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</si>
  <si>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</si>
  <si>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</si>
  <si>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</si>
  <si>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</si>
  <si>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</si>
  <si>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</si>
  <si>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</si>
  <si>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</si>
  <si>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</si>
  <si>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</si>
  <si>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</si>
  <si>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</si>
  <si>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</si>
  <si>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</si>
  <si>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</si>
  <si>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</si>
  <si>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</si>
  <si>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</si>
  <si>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</si>
  <si>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</si>
  <si>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</si>
  <si>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</si>
  <si>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</si>
  <si>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</si>
  <si>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</si>
  <si>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</si>
  <si>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</si>
  <si>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</si>
  <si>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</si>
  <si>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</si>
  <si>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</si>
  <si>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</si>
  <si>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</si>
  <si>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</si>
  <si>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</si>
  <si>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</si>
  <si>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</si>
  <si>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</si>
  <si>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</si>
  <si>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</si>
  <si>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</si>
  <si>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</si>
  <si>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</si>
  <si>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</si>
  <si>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</si>
  <si>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</si>
  <si>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</si>
  <si>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</si>
  <si>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</si>
  <si>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</si>
  <si>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</si>
  <si>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</si>
  <si>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</si>
  <si>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</si>
  <si>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</si>
  <si>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</si>
  <si>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</si>
  <si>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</si>
  <si>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</si>
  <si>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</si>
  <si>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</si>
  <si>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</si>
  <si>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</si>
  <si>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</si>
  <si>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</si>
  <si>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</si>
  <si>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</si>
  <si>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</si>
  <si>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</si>
  <si>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</si>
  <si>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</si>
  <si>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</si>
  <si>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</si>
  <si>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</si>
  <si>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</si>
  <si>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</si>
  <si>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</si>
  <si>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</si>
  <si>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</si>
  <si>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</si>
  <si>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</si>
  <si>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</si>
  <si>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</si>
  <si>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</si>
  <si>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</si>
  <si>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</si>
  <si>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</si>
  <si>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</si>
  <si>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</si>
  <si>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</si>
  <si>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</si>
  <si>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</si>
  <si>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</si>
  <si>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</si>
  <si>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</si>
  <si>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</si>
  <si>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</si>
  <si>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</si>
  <si>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</si>
  <si>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</si>
  <si>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</si>
  <si>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</si>
  <si>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</si>
  <si>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</si>
  <si>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</si>
  <si>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</si>
  <si>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</si>
  <si>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</si>
  <si>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</si>
  <si>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</si>
  <si>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</si>
  <si>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</si>
  <si>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</si>
  <si>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</si>
  <si>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</si>
  <si>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</si>
  <si>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</si>
  <si>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</si>
  <si>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</si>
  <si>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</si>
  <si>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</si>
  <si>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</si>
  <si>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</si>
  <si>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</si>
  <si>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</si>
  <si>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</si>
  <si>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</si>
  <si>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</si>
  <si>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</si>
  <si>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</si>
  <si>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</si>
  <si>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</si>
  <si>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</si>
  <si>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</si>
  <si>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</si>
  <si>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</si>
  <si>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</si>
  <si>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</si>
  <si>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</si>
  <si>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</si>
  <si>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</si>
  <si>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</si>
  <si>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</si>
  <si>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</si>
  <si>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</si>
  <si>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</si>
  <si>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</si>
  <si>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</si>
  <si>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</si>
  <si>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</si>
  <si>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</si>
  <si>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</si>
  <si>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</si>
  <si>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</si>
  <si>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</si>
  <si>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</si>
  <si>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</si>
  <si>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</si>
  <si>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</si>
  <si>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</si>
  <si>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</si>
  <si>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</si>
  <si>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</si>
  <si>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</si>
  <si>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</si>
  <si>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</si>
  <si>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</si>
  <si>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</si>
  <si>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</si>
  <si>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</si>
  <si>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</si>
  <si>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</si>
  <si>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</si>
  <si>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</si>
  <si>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</si>
  <si>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</si>
  <si>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</si>
  <si>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</si>
  <si>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</si>
  <si>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</si>
  <si>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</si>
  <si>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</si>
  <si>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</si>
  <si>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</si>
  <si>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</si>
  <si>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</si>
  <si>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</si>
  <si>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</si>
  <si>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</si>
  <si>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</si>
  <si>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</si>
  <si>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</si>
  <si>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</si>
  <si>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</si>
  <si>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</si>
  <si>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</si>
  <si>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</si>
  <si>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</si>
  <si>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</si>
  <si>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</si>
  <si>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</si>
  <si>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</si>
  <si>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</si>
  <si>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</si>
  <si>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</si>
  <si>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</si>
  <si>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</si>
  <si>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</si>
  <si>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</si>
  <si>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</si>
  <si>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</si>
  <si>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</si>
  <si>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</si>
  <si>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</si>
  <si>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</si>
  <si>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</si>
  <si>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</si>
  <si>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</si>
  <si>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</si>
  <si>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</si>
  <si>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</si>
  <si>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</si>
  <si>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</si>
  <si>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</si>
  <si>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</si>
  <si>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</si>
  <si>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</si>
  <si>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</si>
  <si>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</si>
  <si>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</si>
  <si>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</si>
  <si>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</si>
  <si>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</si>
  <si>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</si>
  <si>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</si>
  <si>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</si>
  <si>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</si>
  <si>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</si>
  <si>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</si>
  <si>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</si>
  <si>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</si>
  <si>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</si>
  <si>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</si>
  <si>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</si>
  <si>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</si>
  <si>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</si>
  <si>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</si>
  <si>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</si>
  <si>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</si>
  <si>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</si>
  <si>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</si>
  <si>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</si>
  <si>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</si>
  <si>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</si>
  <si>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</si>
  <si>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</si>
  <si>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</si>
  <si>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</si>
  <si>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</si>
  <si>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</si>
  <si>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</si>
  <si>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</si>
  <si>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</si>
  <si>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</si>
  <si>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</si>
  <si>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</si>
  <si>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</si>
  <si>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</si>
  <si>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</si>
  <si>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</si>
  <si>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</si>
  <si>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</si>
  <si>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</si>
  <si>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</si>
  <si>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</si>
  <si>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</si>
  <si>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</si>
  <si>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</si>
  <si>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</si>
  <si>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</si>
  <si>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</si>
  <si>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</si>
  <si>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</si>
  <si>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</si>
  <si>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</si>
  <si>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</si>
  <si>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</si>
  <si>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</si>
  <si>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</si>
  <si>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</si>
  <si>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</si>
  <si>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</si>
  <si>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</si>
  <si>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</si>
  <si>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</si>
  <si>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</si>
  <si>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</si>
  <si>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</si>
  <si>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</si>
  <si>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</si>
  <si>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</si>
  <si>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</si>
  <si>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</si>
  <si>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</si>
  <si>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</si>
  <si>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</si>
  <si>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</si>
  <si>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</si>
  <si>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</si>
  <si>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</si>
  <si>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</si>
  <si>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</si>
  <si>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</si>
  <si>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</si>
  <si>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</si>
  <si>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</si>
  <si>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</si>
  <si>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</si>
  <si>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</si>
  <si>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</si>
  <si>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</si>
  <si>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</si>
  <si>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</si>
  <si>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</si>
  <si>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</si>
  <si>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</si>
  <si>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</si>
  <si>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</si>
  <si>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</si>
  <si>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</si>
  <si>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</si>
  <si>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</si>
  <si>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</si>
  <si>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</si>
  <si>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</si>
  <si>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</si>
  <si>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</si>
  <si>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</si>
  <si>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</si>
  <si>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</si>
  <si>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</si>
  <si>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</si>
  <si>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</si>
  <si>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</si>
  <si>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</si>
  <si>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</si>
  <si>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</si>
  <si>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</si>
  <si>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</si>
  <si>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</si>
  <si>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</si>
  <si>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</si>
  <si>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</si>
  <si>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</si>
  <si>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</si>
  <si>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</si>
  <si>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</si>
  <si>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</si>
  <si>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</si>
  <si>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</si>
  <si>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</si>
  <si>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</si>
  <si>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</si>
  <si>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</si>
  <si>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</si>
  <si>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</si>
  <si>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</si>
  <si>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</si>
  <si>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</si>
  <si>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</si>
  <si>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</si>
  <si>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</si>
  <si>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</si>
  <si>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</si>
  <si>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</si>
  <si>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</si>
  <si>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</si>
  <si>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</si>
  <si>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</si>
  <si>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</si>
  <si>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</si>
  <si>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</si>
  <si>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</si>
  <si>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</si>
  <si>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</si>
  <si>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</si>
  <si>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</si>
  <si>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</si>
  <si>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</si>
  <si>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</si>
  <si>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</si>
  <si>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</si>
  <si>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</si>
  <si>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</si>
  <si>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</si>
  <si>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</si>
  <si>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</si>
  <si>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</si>
  <si>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</si>
  <si>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</si>
  <si>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</si>
  <si>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</si>
  <si>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</si>
  <si>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</si>
  <si>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</si>
  <si>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</si>
  <si>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</si>
  <si>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</si>
  <si>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</si>
  <si>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</si>
  <si>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</si>
  <si>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</si>
  <si>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</si>
  <si>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</si>
  <si>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</si>
  <si>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</si>
  <si>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</si>
  <si>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</si>
  <si>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</si>
  <si>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</si>
  <si>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</si>
  <si>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</si>
  <si>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</si>
  <si>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</si>
  <si>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</si>
  <si>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</si>
  <si>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</si>
  <si>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</si>
  <si>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</si>
  <si>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</si>
  <si>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</si>
  <si>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</si>
  <si>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</si>
  <si>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</si>
  <si>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</si>
  <si>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</si>
  <si>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</si>
  <si>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</si>
  <si>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</si>
  <si>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</si>
  <si>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</si>
  <si>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</si>
  <si>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</si>
  <si>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</si>
  <si>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</si>
  <si>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</si>
  <si>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</si>
  <si>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</si>
  <si>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</si>
  <si>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</si>
  <si>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</si>
  <si>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</si>
  <si>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</si>
  <si>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</si>
  <si>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</si>
  <si>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</si>
  <si>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</si>
  <si>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</si>
  <si>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</si>
  <si>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</si>
  <si>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</si>
  <si>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</si>
  <si>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</si>
  <si>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</si>
  <si>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</si>
  <si>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</si>
  <si>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</si>
  <si>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</si>
  <si>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</si>
  <si>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</si>
  <si>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</si>
  <si>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</si>
  <si>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</si>
  <si>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</si>
  <si>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</si>
  <si>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</si>
  <si>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</si>
  <si>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</si>
  <si>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</si>
  <si>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</si>
  <si>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</si>
  <si>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</si>
  <si>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</si>
  <si>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</si>
  <si>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</si>
  <si>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</si>
  <si>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</si>
  <si>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</si>
  <si>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</si>
  <si>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</si>
  <si>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</si>
  <si>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</si>
  <si>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</si>
  <si>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</si>
  <si>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</si>
  <si>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</si>
  <si>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</si>
  <si>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</si>
  <si>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</si>
  <si>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</si>
  <si>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</si>
  <si>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</si>
  <si>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</si>
  <si>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</si>
  <si>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</si>
  <si>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</si>
  <si>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</si>
  <si>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</si>
  <si>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</si>
  <si>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</si>
  <si>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</si>
  <si>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</si>
  <si>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</si>
  <si>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</si>
  <si>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</si>
  <si>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</si>
  <si>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</si>
  <si>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</si>
  <si>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</si>
  <si>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</si>
  <si>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</si>
  <si>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</si>
  <si>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</si>
  <si>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</si>
  <si>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</si>
  <si>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</si>
  <si>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</si>
  <si>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</si>
  <si>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</si>
  <si>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</si>
  <si>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</si>
  <si>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</si>
  <si>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</si>
  <si>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</si>
  <si>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</si>
  <si>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</si>
  <si>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</si>
  <si>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</si>
  <si>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</si>
  <si>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</si>
  <si>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</si>
  <si>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</si>
  <si>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</si>
  <si>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</si>
  <si>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</si>
  <si>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</si>
  <si>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</si>
  <si>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</si>
  <si>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</si>
  <si>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</si>
  <si>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</si>
  <si>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</si>
  <si>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</si>
  <si>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</si>
  <si>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</si>
  <si>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</si>
  <si>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</si>
  <si>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</si>
  <si>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</si>
  <si>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</si>
  <si>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</si>
  <si>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</si>
  <si>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</si>
  <si>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</si>
  <si>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</si>
  <si>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</si>
  <si>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</si>
  <si>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</si>
  <si>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</si>
  <si>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</si>
  <si>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</si>
  <si>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</si>
  <si>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</si>
  <si>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</si>
  <si>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</si>
  <si>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</si>
  <si>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</si>
  <si>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</si>
  <si>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</si>
  <si>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</si>
  <si>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</si>
  <si>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</si>
  <si>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</si>
  <si>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</si>
  <si>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</si>
  <si>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</si>
  <si>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</si>
  <si>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</si>
  <si>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</si>
  <si>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</si>
  <si>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</si>
  <si>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</si>
  <si>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</si>
  <si>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</si>
  <si>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</si>
  <si>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</si>
  <si>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</si>
  <si>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</si>
  <si>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</si>
  <si>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</si>
  <si>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</si>
  <si>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</si>
  <si>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</si>
  <si>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</si>
  <si>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</si>
  <si>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</si>
  <si>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</si>
  <si>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</si>
  <si>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</si>
  <si>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</si>
  <si>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</si>
  <si>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</si>
  <si>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</si>
  <si>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</si>
  <si>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</si>
  <si>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</si>
  <si>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</si>
  <si>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</si>
  <si>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</si>
  <si>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</si>
  <si>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</si>
  <si>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</si>
  <si>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</si>
  <si>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</si>
  <si>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</si>
  <si>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</si>
  <si>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</si>
  <si>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</si>
  <si>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</si>
  <si>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</si>
  <si>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</si>
  <si>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</si>
  <si>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</si>
  <si>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</si>
  <si>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</si>
  <si>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</si>
  <si>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</si>
  <si>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</si>
  <si>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</si>
  <si>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</si>
  <si>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</si>
  <si>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</si>
  <si>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</si>
  <si>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</si>
  <si>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</si>
  <si>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</si>
  <si>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</si>
  <si>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</si>
  <si>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</si>
  <si>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</si>
  <si>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</si>
  <si>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</si>
  <si>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</si>
  <si>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</si>
  <si>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</si>
  <si>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</si>
  <si>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</si>
  <si>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</si>
  <si>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</si>
  <si>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</si>
  <si>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</si>
  <si>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</si>
  <si>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</si>
  <si>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</si>
  <si>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</si>
  <si>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</si>
  <si>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</si>
  <si>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</si>
  <si>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</si>
  <si>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</si>
  <si>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</si>
  <si>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</si>
  <si>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</si>
  <si>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</si>
  <si>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</si>
  <si>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</si>
  <si>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</si>
  <si>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</si>
  <si>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</si>
  <si>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</si>
  <si>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</si>
  <si>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</si>
  <si>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</si>
  <si>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</si>
  <si>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</si>
  <si>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</si>
  <si>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</si>
  <si>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</si>
  <si>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</si>
  <si>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</si>
  <si>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</si>
  <si>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</si>
  <si>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</si>
  <si>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</si>
  <si>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</si>
  <si>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</si>
  <si>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</si>
  <si>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</si>
  <si>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</si>
  <si>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</si>
  <si>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</si>
  <si>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</si>
  <si>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</si>
  <si>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</si>
  <si>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</si>
  <si>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</si>
  <si>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</si>
  <si>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</si>
  <si>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</si>
  <si>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</si>
  <si>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</si>
  <si>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</si>
  <si>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</si>
  <si>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</si>
  <si>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</si>
  <si>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</si>
  <si>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</si>
  <si>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</si>
  <si>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</si>
  <si>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</si>
  <si>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</si>
  <si>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</si>
  <si>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</si>
  <si>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</si>
  <si>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</si>
  <si>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</si>
  <si>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</si>
  <si>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</si>
  <si>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</si>
  <si>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</si>
  <si>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</si>
  <si>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</si>
  <si>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</si>
  <si>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</si>
  <si>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</si>
  <si>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</si>
  <si>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</si>
  <si>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</si>
  <si>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</si>
  <si>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</si>
  <si>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</si>
  <si>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</si>
  <si>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</si>
  <si>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</si>
  <si>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</si>
  <si>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</si>
  <si>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</si>
  <si>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</si>
  <si>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</si>
  <si>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</si>
  <si>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</si>
  <si>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</si>
  <si>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</si>
  <si>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</si>
  <si>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</si>
  <si>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</si>
  <si>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</si>
  <si>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</si>
  <si>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</si>
  <si>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</si>
  <si>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</si>
  <si>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</si>
  <si>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</si>
  <si>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</si>
  <si>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</si>
  <si>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</si>
  <si>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</si>
  <si>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</si>
  <si>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</si>
  <si>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</si>
  <si>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</si>
  <si>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</si>
  <si>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</si>
  <si>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</si>
  <si>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</si>
  <si>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</si>
  <si>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</si>
  <si>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</si>
  <si>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</si>
  <si>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</si>
  <si>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</si>
  <si>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</si>
  <si>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</si>
  <si>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</si>
  <si>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</si>
  <si>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</si>
  <si>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</si>
  <si>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</si>
  <si>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</si>
  <si>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</si>
  <si>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</si>
  <si>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</si>
  <si>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</si>
  <si>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</si>
  <si>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</si>
  <si>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</si>
  <si>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</si>
  <si>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</si>
  <si>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</si>
  <si>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</si>
  <si>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</si>
  <si>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</si>
  <si>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</si>
  <si>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</si>
  <si>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</si>
  <si>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</si>
  <si>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</si>
  <si>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</si>
  <si>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</si>
  <si>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</si>
  <si>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</si>
  <si>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</si>
  <si>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</si>
  <si>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</si>
  <si>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</si>
  <si>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</si>
  <si>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</si>
  <si>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</si>
  <si>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</si>
  <si>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</si>
  <si>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</si>
  <si>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</si>
  <si>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</si>
  <si>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</si>
  <si>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</si>
  <si>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</si>
  <si>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</si>
  <si>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</si>
  <si>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</si>
  <si>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</si>
  <si>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</si>
  <si>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</si>
  <si>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</si>
  <si>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</si>
  <si>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</si>
  <si>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</si>
  <si>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</si>
  <si>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</si>
  <si>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</si>
  <si>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</si>
  <si>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</si>
  <si>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</si>
  <si>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</si>
  <si>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</si>
  <si>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</si>
  <si>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</si>
  <si>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</si>
  <si>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</si>
  <si>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</si>
  <si>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</si>
  <si>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</si>
  <si>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</si>
  <si>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</si>
  <si>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</si>
  <si>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</si>
  <si>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</si>
  <si>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</si>
  <si>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</si>
  <si>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</si>
  <si>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</si>
  <si>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</si>
  <si>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</si>
  <si>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</si>
  <si>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</si>
  <si>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</si>
  <si>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</si>
  <si>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</si>
  <si>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</si>
  <si>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</si>
  <si>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</si>
  <si>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</si>
  <si>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</si>
  <si>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</si>
  <si>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</si>
  <si>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</si>
  <si>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</si>
  <si>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</si>
  <si>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</si>
  <si>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</si>
  <si>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</si>
  <si>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</si>
  <si>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</si>
  <si>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</si>
  <si>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</si>
  <si>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</si>
  <si>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</si>
  <si>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</si>
  <si>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</si>
  <si>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</si>
  <si>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</si>
  <si>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</si>
  <si>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</si>
  <si>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</si>
  <si>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</si>
  <si>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</si>
  <si>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</si>
  <si>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</si>
  <si>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</si>
  <si>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</si>
  <si>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</si>
  <si>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</si>
  <si>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</si>
  <si>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</si>
  <si>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</si>
  <si>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</si>
  <si>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</si>
  <si>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</si>
  <si>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</si>
  <si>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</si>
  <si>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</si>
  <si>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</si>
  <si>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</si>
  <si>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</si>
  <si>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</si>
  <si>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</si>
  <si>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</si>
  <si>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</si>
  <si>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</si>
  <si>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</si>
  <si>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</si>
  <si>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</si>
  <si>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</si>
  <si>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</si>
  <si>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</si>
  <si>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</si>
  <si>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</si>
  <si>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</si>
  <si>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</si>
  <si>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</si>
  <si>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</si>
  <si>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</si>
  <si>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</si>
  <si>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</si>
  <si>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</si>
  <si>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</si>
  <si>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</si>
  <si>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</si>
  <si>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</si>
  <si>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</si>
  <si>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</si>
  <si>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</si>
  <si>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</si>
  <si>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</si>
  <si>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</si>
  <si>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</si>
  <si>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</si>
  <si>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</si>
  <si>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</si>
  <si>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</si>
  <si>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</si>
  <si>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</si>
  <si>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</si>
  <si>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</si>
  <si>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</si>
  <si>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</si>
  <si>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</si>
  <si>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</si>
  <si>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</si>
  <si>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</si>
  <si>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</si>
  <si>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</si>
  <si>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</si>
  <si>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</si>
  <si>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</si>
  <si>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</si>
  <si>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</si>
  <si>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</si>
  <si>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</si>
  <si>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</si>
  <si>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</si>
  <si>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</si>
  <si>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</si>
  <si>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</si>
  <si>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</si>
  <si>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</si>
  <si>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</si>
  <si>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</si>
  <si>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</si>
  <si>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</si>
  <si>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</si>
  <si>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</si>
  <si>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</si>
  <si>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</si>
  <si>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</si>
  <si>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</si>
  <si>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</si>
  <si>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</si>
  <si>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</si>
  <si>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</si>
  <si>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</si>
  <si>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</si>
  <si>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</si>
  <si>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</si>
  <si>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</si>
  <si>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</si>
  <si>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</si>
  <si>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</si>
  <si>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</si>
  <si>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</si>
  <si>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</si>
  <si>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</si>
  <si>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</si>
  <si>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</si>
  <si>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</si>
  <si>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</si>
  <si>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</si>
  <si>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</si>
  <si>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</si>
  <si>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</si>
  <si>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</si>
  <si>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</si>
  <si>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</si>
  <si>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</si>
  <si>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</si>
  <si>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</si>
  <si>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</si>
  <si>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</si>
  <si>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</si>
  <si>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</si>
  <si>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</si>
  <si>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</si>
  <si>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</si>
  <si>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</si>
  <si>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</si>
  <si>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</si>
  <si>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</si>
  <si>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</si>
  <si>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</si>
  <si>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</si>
  <si>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</si>
  <si>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</si>
  <si>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</si>
  <si>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</si>
  <si>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</si>
  <si>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</si>
  <si>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</si>
  <si>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</si>
  <si>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</si>
  <si>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</si>
  <si>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</si>
  <si>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</si>
  <si>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</si>
  <si>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</si>
  <si>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</si>
  <si>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</si>
  <si>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</si>
  <si>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</si>
  <si>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</si>
  <si>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</si>
  <si>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</si>
  <si>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</si>
  <si>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</si>
  <si>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</si>
  <si>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</si>
  <si>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</si>
  <si>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</si>
  <si>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</si>
  <si>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</si>
  <si>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</si>
  <si>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</si>
  <si>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</si>
  <si>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</si>
  <si>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</si>
  <si>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</si>
  <si>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</si>
  <si>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</si>
  <si>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</si>
  <si>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</si>
  <si>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</si>
  <si>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</si>
  <si>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</si>
  <si>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</si>
  <si>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</si>
  <si>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</si>
  <si>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</si>
  <si>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</si>
  <si>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</si>
  <si>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</si>
  <si>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</si>
  <si>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</si>
  <si>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</si>
  <si>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</si>
  <si>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</si>
  <si>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</si>
  <si>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</si>
  <si>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</si>
  <si>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</si>
  <si>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</si>
  <si>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</si>
  <si>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</si>
  <si>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</si>
  <si>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</si>
  <si>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</si>
  <si>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</si>
  <si>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</si>
  <si>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</si>
  <si>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</si>
  <si>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</si>
  <si>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</si>
  <si>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</si>
  <si>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</si>
  <si>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</si>
  <si>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</si>
  <si>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</si>
  <si>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</si>
  <si>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</si>
  <si>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</si>
  <si>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</si>
  <si>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</si>
  <si>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</si>
  <si>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</si>
  <si>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</si>
  <si>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</si>
  <si>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</si>
  <si>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</si>
  <si>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</si>
  <si>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</si>
  <si>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</si>
  <si>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</si>
  <si>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</si>
  <si>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</si>
  <si>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</si>
  <si>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</si>
  <si>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</si>
  <si>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</si>
  <si>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</si>
  <si>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</si>
  <si>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</si>
  <si>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</si>
  <si>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</si>
  <si>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</si>
  <si>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</si>
  <si>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</si>
  <si>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</si>
  <si>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</si>
  <si>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</si>
  <si>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</si>
  <si>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</si>
  <si>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</si>
  <si>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</si>
  <si>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</si>
  <si>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</si>
  <si>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</si>
  <si>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</si>
  <si>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</si>
  <si>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</si>
  <si>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</si>
  <si>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</si>
  <si>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</si>
  <si>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</si>
  <si>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</si>
  <si>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</si>
  <si>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</si>
  <si>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</si>
  <si>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</si>
  <si>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</si>
  <si>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</si>
  <si>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</si>
  <si>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</si>
  <si>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</si>
  <si>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</si>
  <si>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</si>
  <si>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</si>
  <si>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</si>
  <si>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</si>
  <si>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</si>
  <si>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</si>
  <si>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</si>
  <si>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</si>
  <si>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</si>
  <si>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</si>
  <si>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</si>
  <si>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</si>
  <si>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</si>
  <si>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</si>
  <si>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</si>
  <si>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</si>
  <si>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</si>
  <si>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</si>
  <si>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</si>
  <si>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</si>
  <si>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</si>
  <si>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</si>
  <si>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</si>
  <si>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</si>
  <si>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</si>
  <si>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</si>
  <si>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</si>
  <si>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</si>
  <si>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</si>
  <si>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</si>
  <si>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</si>
  <si>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</si>
  <si>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</si>
  <si>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</si>
  <si>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</si>
  <si>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</si>
  <si>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</si>
  <si>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</si>
  <si>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</si>
  <si>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</si>
  <si>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</si>
  <si>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</si>
  <si>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</si>
  <si>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</si>
  <si>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</si>
  <si>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</si>
  <si>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</si>
  <si>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</si>
  <si>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</si>
  <si>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</si>
  <si>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</si>
  <si>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</si>
  <si>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</si>
  <si>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</si>
  <si>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</si>
  <si>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</si>
  <si>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</si>
  <si>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</si>
  <si>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</si>
  <si>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</si>
  <si>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</si>
  <si>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</si>
  <si>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</si>
  <si>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</si>
  <si>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</si>
  <si>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</si>
  <si>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</si>
  <si>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</si>
  <si>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</si>
  <si>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</si>
  <si>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</si>
  <si>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</si>
  <si>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</si>
  <si>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</si>
  <si>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</si>
  <si>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</si>
  <si>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</si>
  <si>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</si>
  <si>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</si>
  <si>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</si>
  <si>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</si>
  <si>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</si>
  <si>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</si>
  <si>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</si>
  <si>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</si>
  <si>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</si>
  <si>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</si>
  <si>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</si>
  <si>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</si>
  <si>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</si>
  <si>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</si>
  <si>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</si>
  <si>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</si>
  <si>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</si>
  <si>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</si>
  <si>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</si>
  <si>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</si>
  <si>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</si>
  <si>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</si>
  <si>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</si>
  <si>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</si>
  <si>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</si>
  <si>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</si>
  <si>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</si>
  <si>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</si>
  <si>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</si>
  <si>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</si>
  <si>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</si>
  <si>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</si>
  <si>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</si>
  <si>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</si>
  <si>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</si>
  <si>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</si>
  <si>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</si>
  <si>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</si>
  <si>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</si>
  <si>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</si>
  <si>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</si>
  <si>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</si>
  <si>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</si>
  <si>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</si>
  <si>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</si>
  <si>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</si>
  <si>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</si>
  <si>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</si>
  <si>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</si>
  <si>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</si>
  <si>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</si>
  <si>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</si>
  <si>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</si>
  <si>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</si>
  <si>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</si>
  <si>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</si>
  <si>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</si>
  <si>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</si>
  <si>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</si>
  <si>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</si>
  <si>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</si>
  <si>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</si>
  <si>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</si>
  <si>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</si>
  <si>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</si>
  <si>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</si>
  <si>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</si>
  <si>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</si>
  <si>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</si>
  <si>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</si>
  <si>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</si>
  <si>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</si>
  <si>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</si>
  <si>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</si>
  <si>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</si>
  <si>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</si>
  <si>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</si>
  <si>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</si>
  <si>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</si>
  <si>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</si>
  <si>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</si>
  <si>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</si>
  <si>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</si>
  <si>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</si>
  <si>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</si>
  <si>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</si>
  <si>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</si>
  <si>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</si>
  <si>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</si>
  <si>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</si>
  <si>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</si>
  <si>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</si>
  <si>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</si>
  <si>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</si>
  <si>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</si>
  <si>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</si>
  <si>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</si>
  <si>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</si>
  <si>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</si>
  <si>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</si>
  <si>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</si>
  <si>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</si>
  <si>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</si>
  <si>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</si>
  <si>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</si>
  <si>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</si>
  <si>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</si>
  <si>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</si>
  <si>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</si>
  <si>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</si>
  <si>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</si>
  <si>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</si>
  <si>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</si>
  <si>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</si>
  <si>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</si>
  <si>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</si>
  <si>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</si>
  <si>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</si>
  <si>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</si>
  <si>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</si>
  <si>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</si>
  <si>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</si>
  <si>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</si>
  <si>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</si>
  <si>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</si>
  <si>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</si>
  <si>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</si>
  <si>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</si>
  <si>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</si>
  <si>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</si>
  <si>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</si>
  <si>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</si>
  <si>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</si>
  <si>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</si>
  <si>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</si>
  <si>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</si>
  <si>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</si>
  <si>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</si>
  <si>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</si>
  <si>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</si>
  <si>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</si>
  <si>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</si>
  <si>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</si>
  <si>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</si>
  <si>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</si>
  <si>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</si>
  <si>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</si>
  <si>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</si>
  <si>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</si>
  <si>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</si>
  <si>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</si>
  <si>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</si>
  <si>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</si>
  <si>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</si>
  <si>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</si>
  <si>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</si>
  <si>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</si>
  <si>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</si>
  <si>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</si>
  <si>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</si>
  <si>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</si>
  <si>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</si>
  <si>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</si>
  <si>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</si>
  <si>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</si>
  <si>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</si>
  <si>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</si>
  <si>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</si>
  <si>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</si>
  <si>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</si>
  <si>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</si>
  <si>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</si>
  <si>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</si>
  <si>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</si>
  <si>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</si>
  <si>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</si>
  <si>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</si>
  <si>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</si>
  <si>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</si>
  <si>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</si>
  <si>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</si>
  <si>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</si>
  <si>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</si>
  <si>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</si>
  <si>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</si>
  <si>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</si>
  <si>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</si>
  <si>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</si>
  <si>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</si>
  <si>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</si>
  <si>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</si>
  <si>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</si>
  <si>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</si>
  <si>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</si>
  <si>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</si>
  <si>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</si>
  <si>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</si>
  <si>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</si>
  <si>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</si>
  <si>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</si>
  <si>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</si>
  <si>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</si>
  <si>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</si>
  <si>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</si>
  <si>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</si>
  <si>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</si>
  <si>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</si>
  <si>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</si>
  <si>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</si>
  <si>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</si>
  <si>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</si>
  <si>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</si>
  <si>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</si>
  <si>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</si>
  <si>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</si>
  <si>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</si>
  <si>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</si>
  <si>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</si>
  <si>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</si>
  <si>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</si>
  <si>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</si>
  <si>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</si>
  <si>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</si>
  <si>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</si>
  <si>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</si>
  <si>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</si>
  <si>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</si>
  <si>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</si>
  <si>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</si>
  <si>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</si>
  <si>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</si>
  <si>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</si>
  <si>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</si>
  <si>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</si>
  <si>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</si>
  <si>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</si>
  <si>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</si>
  <si>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</si>
  <si>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</si>
  <si>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</si>
  <si>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</si>
  <si>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</si>
  <si>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</si>
  <si>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</si>
  <si>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</si>
  <si>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</si>
  <si>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</si>
  <si>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</si>
  <si>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</si>
  <si>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</si>
  <si>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</si>
  <si>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</si>
  <si>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</si>
  <si>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</si>
  <si>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</si>
  <si>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</si>
  <si>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</si>
  <si>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</si>
  <si>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</si>
  <si>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</si>
  <si>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</si>
  <si>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</si>
  <si>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</si>
  <si>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</si>
  <si>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</si>
  <si>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</si>
  <si>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</si>
  <si>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</si>
  <si>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</si>
  <si>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</si>
  <si>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</si>
  <si>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</si>
  <si>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</si>
  <si>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</si>
  <si>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</si>
  <si>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</si>
  <si>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</si>
  <si>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</si>
  <si>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</si>
  <si>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</si>
  <si>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</si>
  <si>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</si>
  <si>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</si>
  <si>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</si>
  <si>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</si>
  <si>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</si>
  <si>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</si>
  <si>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</si>
  <si>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</si>
  <si>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</si>
  <si>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</si>
  <si>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</si>
  <si>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</si>
  <si>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</si>
  <si>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</si>
  <si>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</si>
  <si>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</si>
  <si>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</si>
  <si>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</si>
  <si>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</si>
  <si>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</si>
  <si>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</si>
  <si>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</si>
  <si>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</si>
  <si>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</si>
  <si>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</si>
  <si>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</si>
  <si>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</si>
  <si>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</si>
  <si>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</si>
  <si>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</si>
  <si>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</si>
  <si>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</si>
  <si>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</si>
  <si>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</si>
  <si>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</si>
  <si>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</si>
  <si>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</si>
  <si>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</si>
  <si>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</si>
  <si>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</si>
  <si>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</si>
  <si>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</si>
  <si>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</si>
  <si>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</si>
  <si>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</si>
  <si>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</si>
  <si>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</si>
  <si>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</si>
  <si>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</si>
  <si>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</si>
  <si>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</si>
  <si>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</si>
  <si>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</si>
  <si>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</si>
  <si>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</si>
  <si>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</si>
  <si>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</si>
  <si>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</si>
  <si>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</si>
  <si>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</si>
  <si>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</si>
  <si>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</si>
  <si>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</si>
  <si>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</si>
  <si>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</si>
  <si>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</si>
  <si>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</si>
  <si>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</si>
  <si>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</si>
  <si>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</si>
  <si>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</si>
  <si>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</si>
  <si>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</si>
  <si>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</si>
  <si>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</si>
  <si>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</si>
  <si>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</si>
  <si>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</si>
  <si>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</si>
  <si>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</si>
  <si>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</si>
  <si>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</si>
  <si>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</si>
  <si>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</si>
  <si>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</si>
  <si>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</si>
  <si>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</si>
  <si>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</si>
  <si>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</si>
  <si>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</si>
  <si>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</si>
  <si>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</si>
  <si>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</si>
  <si>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</si>
  <si>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</si>
  <si>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</si>
  <si>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</si>
  <si>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</si>
  <si>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</si>
  <si>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</si>
  <si>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</si>
  <si>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</si>
  <si>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</si>
  <si>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</si>
  <si>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</si>
  <si>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</si>
  <si>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</si>
  <si>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</si>
  <si>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</si>
  <si>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</si>
  <si>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</si>
  <si>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</si>
  <si>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</si>
  <si>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</si>
  <si>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</si>
  <si>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</si>
  <si>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</si>
  <si>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</si>
  <si>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</si>
  <si>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</si>
  <si>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</si>
  <si>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</si>
  <si>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</si>
  <si>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</si>
  <si>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</si>
  <si>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</si>
  <si>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</si>
  <si>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</si>
  <si>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</si>
  <si>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</si>
  <si>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</si>
  <si>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</si>
  <si>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</si>
  <si>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</si>
  <si>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</si>
  <si>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</si>
  <si>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</si>
  <si>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</si>
  <si>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</si>
  <si>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</si>
  <si>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</si>
  <si>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</si>
  <si>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</si>
  <si>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</si>
  <si>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</si>
  <si>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</si>
  <si>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</si>
  <si>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</si>
  <si>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</si>
  <si>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</si>
  <si>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</si>
  <si>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</si>
  <si>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</si>
  <si>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</si>
  <si>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</si>
  <si>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</si>
  <si>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</si>
  <si>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</si>
  <si>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</si>
  <si>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</si>
  <si>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</si>
  <si>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</si>
  <si>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</si>
  <si>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</si>
  <si>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</si>
  <si>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</si>
  <si>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</si>
  <si>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</si>
  <si>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</si>
  <si>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</si>
  <si>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</si>
  <si>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</si>
  <si>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</si>
  <si>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</si>
  <si>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</si>
  <si>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</si>
  <si>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</si>
  <si>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</si>
  <si>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</si>
  <si>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</si>
  <si>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</si>
  <si>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</si>
  <si>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</si>
  <si>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</si>
  <si>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</si>
  <si>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</si>
  <si>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</si>
  <si>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</si>
  <si>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</si>
  <si>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</si>
  <si>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</si>
  <si>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</si>
  <si>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</si>
  <si>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</si>
  <si>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</si>
  <si>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</si>
  <si>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</si>
  <si>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</si>
  <si>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</si>
  <si>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</si>
  <si>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</si>
  <si>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</si>
  <si>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</si>
  <si>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</si>
  <si>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</si>
  <si>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</si>
  <si>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</si>
  <si>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</si>
  <si>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</si>
  <si>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</si>
  <si>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</si>
  <si>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</si>
  <si>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</si>
  <si>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</si>
  <si>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</si>
  <si>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</si>
  <si>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</si>
  <si>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</si>
  <si>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</si>
  <si>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</si>
  <si>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</si>
  <si>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</si>
  <si>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</si>
  <si>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</si>
  <si>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</si>
  <si>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</si>
  <si>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</si>
  <si>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</si>
  <si>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</si>
  <si>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</si>
  <si>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</si>
  <si>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</si>
  <si>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</si>
  <si>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</si>
  <si>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</si>
  <si>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</si>
  <si>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</si>
  <si>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</si>
  <si>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</si>
  <si>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</si>
  <si>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</si>
  <si>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</si>
  <si>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</si>
  <si>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</si>
  <si>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</si>
  <si>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</si>
  <si>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</si>
  <si>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</si>
  <si>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</si>
  <si>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</si>
  <si>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</si>
  <si>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</si>
  <si>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</si>
  <si>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</si>
  <si>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</si>
  <si>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</si>
  <si>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</si>
  <si>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</si>
  <si>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</si>
  <si>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</si>
  <si>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</si>
  <si>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</si>
  <si>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</si>
  <si>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</si>
  <si>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</si>
  <si>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</si>
  <si>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</si>
  <si>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</si>
  <si>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</si>
  <si>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</si>
  <si>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</si>
  <si>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</si>
  <si>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</si>
  <si>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</si>
  <si>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</si>
  <si>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</si>
  <si>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</si>
  <si>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</si>
  <si>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</si>
  <si>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</si>
  <si>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</si>
  <si>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</si>
  <si>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</si>
  <si>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</si>
  <si>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</si>
  <si>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</si>
  <si>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</si>
  <si>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</si>
  <si>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</si>
  <si>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</si>
  <si>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</si>
  <si>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</si>
  <si>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</si>
  <si>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</si>
  <si>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</si>
  <si>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</si>
  <si>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</si>
  <si>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</si>
  <si>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</si>
  <si>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</si>
  <si>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</si>
  <si>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</si>
  <si>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</si>
  <si>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</si>
  <si>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</si>
  <si>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</si>
  <si>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</si>
  <si>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</si>
  <si>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</si>
  <si>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</si>
  <si>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</si>
  <si>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</si>
  <si>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</si>
  <si>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</si>
  <si>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</si>
  <si>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</si>
  <si>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</si>
  <si>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</si>
  <si>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</si>
  <si>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</si>
  <si>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</si>
  <si>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</si>
  <si>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</si>
  <si>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</si>
  <si>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</si>
  <si>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</si>
  <si>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</si>
  <si>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</si>
  <si>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</si>
  <si>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</si>
  <si>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</si>
  <si>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</si>
  <si>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</si>
  <si>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</si>
  <si>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</si>
  <si>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</si>
  <si>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</si>
  <si>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</si>
  <si>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</si>
  <si>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</si>
  <si>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</si>
  <si>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</si>
  <si>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</si>
  <si>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</si>
  <si>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</si>
  <si>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</si>
  <si>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</si>
  <si>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</si>
  <si>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</si>
  <si>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</si>
  <si>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</si>
  <si>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</si>
  <si>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</si>
  <si>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</si>
  <si>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</si>
  <si>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</si>
  <si>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</si>
  <si>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</si>
  <si>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</si>
  <si>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</si>
  <si>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</si>
  <si>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</si>
  <si>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</si>
  <si>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</si>
  <si>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</si>
  <si>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</si>
  <si>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</si>
  <si>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</si>
  <si>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</si>
  <si>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</si>
  <si>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</si>
  <si>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</si>
  <si>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</si>
  <si>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</si>
  <si>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</si>
  <si>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</si>
  <si>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</si>
  <si>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</si>
  <si>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</si>
  <si>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</si>
  <si>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</si>
  <si>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</si>
  <si>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</si>
  <si>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</si>
  <si>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</si>
  <si>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</si>
  <si>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</si>
  <si>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</si>
  <si>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</si>
  <si>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</si>
  <si>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</si>
  <si>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</si>
  <si>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</si>
  <si>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</si>
  <si>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</si>
  <si>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</si>
  <si>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</si>
  <si>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</si>
  <si>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</si>
  <si>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</si>
  <si>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</si>
  <si>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</si>
  <si>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</si>
  <si>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</si>
  <si>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</si>
  <si>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</si>
  <si>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</si>
  <si>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</si>
  <si>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</si>
  <si>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</si>
  <si>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</si>
  <si>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</si>
  <si>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</si>
  <si>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</si>
  <si>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</si>
  <si>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</si>
  <si>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</si>
  <si>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</si>
  <si>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</si>
  <si>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</si>
  <si>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</si>
  <si>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</si>
  <si>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</si>
  <si>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</si>
  <si>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</si>
  <si>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</si>
  <si>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</si>
  <si>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</si>
  <si>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</si>
  <si>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</si>
  <si>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</si>
  <si>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</si>
  <si>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</si>
  <si>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</si>
  <si>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</si>
  <si>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</si>
  <si>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</si>
  <si>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</si>
  <si>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</si>
  <si>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</si>
  <si>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</si>
  <si>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</si>
  <si>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</si>
  <si>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</si>
  <si>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</si>
  <si>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</si>
  <si>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</si>
  <si>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</si>
  <si>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</si>
  <si>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</si>
  <si>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</si>
  <si>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</si>
  <si>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</si>
  <si>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</si>
  <si>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</si>
  <si>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</si>
  <si>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</si>
  <si>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</si>
  <si>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</si>
  <si>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</si>
  <si>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</si>
  <si>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</si>
  <si>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</si>
  <si>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</si>
  <si>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</si>
  <si>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</si>
  <si>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</si>
  <si>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</si>
  <si>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</si>
  <si>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</si>
  <si>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</si>
  <si>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</si>
  <si>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</si>
  <si>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</si>
  <si>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</si>
  <si>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</si>
  <si>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</si>
  <si>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</si>
  <si>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</si>
  <si>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</si>
  <si>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</si>
  <si>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</si>
  <si>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</si>
  <si>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</si>
  <si>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</si>
  <si>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</si>
  <si>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</si>
  <si>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</si>
  <si>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</si>
  <si>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</si>
  <si>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</si>
  <si>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</si>
  <si>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</si>
  <si>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</si>
  <si>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</si>
  <si>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</si>
  <si>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</si>
  <si>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</si>
  <si>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</si>
  <si>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</si>
  <si>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</si>
  <si>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</si>
  <si>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</si>
  <si>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</si>
  <si>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</si>
  <si>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</si>
  <si>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</si>
  <si>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</si>
  <si>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</si>
  <si>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</si>
  <si>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</si>
  <si>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</si>
  <si>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</si>
  <si>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</si>
  <si>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</si>
  <si>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</si>
  <si>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</si>
  <si>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</si>
  <si>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</si>
  <si>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</si>
  <si>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</si>
  <si>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</si>
  <si>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</si>
  <si>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</si>
  <si>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</si>
  <si>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</si>
  <si>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</si>
  <si>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</si>
  <si>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</si>
  <si>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</si>
  <si>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</si>
  <si>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</si>
  <si>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</si>
  <si>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</si>
  <si>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</si>
  <si>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</si>
  <si>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</si>
  <si>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</si>
  <si>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</si>
  <si>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</si>
  <si>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</si>
  <si>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</si>
  <si>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</si>
  <si>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</si>
  <si>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</si>
  <si>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</si>
  <si>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</si>
  <si>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</si>
  <si>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</si>
  <si>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</si>
  <si>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</si>
  <si>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</si>
  <si>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</si>
  <si>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</si>
  <si>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</si>
  <si>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</si>
  <si>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</si>
  <si>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</si>
  <si>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</si>
  <si>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</si>
  <si>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</si>
  <si>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</si>
  <si>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</si>
  <si>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</si>
  <si>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</si>
  <si>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</si>
  <si>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</si>
  <si>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</si>
  <si>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</si>
  <si>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</si>
  <si>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</si>
  <si>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</si>
  <si>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</si>
  <si>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</si>
  <si>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</si>
  <si>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</si>
  <si>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</si>
  <si>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</si>
  <si>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</si>
  <si>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</si>
  <si>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</si>
  <si>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</si>
  <si>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</si>
  <si>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</si>
  <si>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</si>
  <si>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</si>
  <si>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</si>
  <si>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</si>
  <si>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</si>
  <si>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</si>
  <si>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</si>
  <si>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</si>
  <si>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</si>
  <si>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</si>
  <si>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</si>
  <si>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</si>
  <si>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</si>
  <si>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</si>
  <si>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</si>
  <si>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</si>
  <si>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</si>
  <si>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</si>
  <si>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</si>
  <si>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</si>
  <si>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</si>
  <si>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</si>
  <si>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</si>
  <si>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</si>
  <si>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</si>
  <si>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</si>
  <si>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</si>
  <si>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</si>
  <si>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</si>
  <si>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</si>
  <si>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</si>
  <si>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</si>
  <si>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</si>
  <si>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</si>
  <si>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</si>
  <si>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</si>
  <si>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</si>
  <si>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</si>
  <si>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</si>
  <si>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</si>
  <si>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</si>
  <si>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</si>
  <si>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</si>
  <si>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</si>
  <si>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</si>
  <si>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</si>
  <si>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</si>
  <si>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</si>
  <si>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</si>
  <si>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</si>
  <si>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</si>
  <si>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</si>
  <si>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</si>
  <si>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</si>
  <si>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</si>
  <si>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</si>
  <si>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</si>
  <si>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</si>
  <si>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</si>
  <si>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</si>
  <si>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</si>
  <si>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</si>
  <si>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</si>
  <si>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</si>
  <si>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</si>
  <si>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</si>
  <si>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</si>
  <si>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</si>
  <si>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</si>
  <si>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</si>
  <si>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</si>
  <si>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</si>
  <si>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</si>
  <si>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</si>
  <si>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</si>
  <si>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</si>
  <si>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</si>
  <si>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</si>
  <si>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</si>
  <si>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</si>
  <si>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</si>
  <si>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</si>
  <si>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</si>
  <si>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</si>
  <si>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</si>
  <si>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</si>
  <si>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</si>
  <si>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</si>
  <si>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</si>
  <si>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</si>
  <si>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</si>
  <si>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</si>
  <si>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</si>
  <si>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</si>
  <si>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</si>
  <si>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</si>
  <si>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</si>
  <si>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</si>
  <si>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</si>
  <si>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</si>
  <si>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</si>
  <si>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</si>
  <si>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</si>
  <si>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</si>
  <si>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</si>
  <si>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</si>
  <si>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</si>
  <si>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</si>
  <si>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</si>
  <si>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</si>
  <si>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</si>
  <si>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</si>
  <si>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</si>
  <si>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</si>
  <si>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</si>
  <si>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</si>
  <si>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</si>
  <si>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</si>
  <si>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</si>
  <si>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</si>
  <si>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</si>
  <si>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</si>
  <si>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</si>
  <si>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</si>
  <si>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</si>
  <si>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</si>
  <si>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</si>
  <si>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</si>
  <si>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</si>
  <si>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</si>
  <si>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</si>
  <si>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</si>
  <si>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</si>
  <si>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</si>
  <si>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</si>
  <si>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</si>
  <si>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</si>
  <si>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</si>
  <si>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</si>
  <si>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</si>
  <si>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</si>
  <si>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</si>
  <si>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</si>
  <si>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</si>
  <si>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</si>
  <si>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</si>
  <si>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</si>
  <si>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</si>
  <si>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</si>
  <si>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</si>
  <si>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</si>
  <si>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</si>
  <si>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</si>
  <si>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</si>
  <si>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</si>
  <si>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</si>
  <si>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</si>
  <si>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</si>
  <si>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</si>
  <si>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</si>
  <si>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</si>
  <si>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</si>
  <si>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</si>
  <si>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</si>
  <si>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</si>
  <si>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</si>
  <si>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</si>
  <si>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</si>
  <si>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</si>
  <si>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</si>
  <si>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</si>
  <si>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</si>
  <si>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</si>
  <si>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</si>
  <si>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</si>
  <si>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</si>
  <si>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</si>
  <si>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</si>
  <si>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</si>
  <si>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</si>
  <si>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</si>
  <si>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</si>
  <si>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</si>
  <si>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</si>
  <si>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</si>
  <si>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</si>
  <si>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</si>
  <si>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</si>
  <si>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</si>
  <si>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</si>
  <si>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</si>
  <si>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</si>
  <si>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</si>
  <si>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</si>
  <si>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</si>
  <si>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</si>
  <si>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</si>
  <si>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</si>
  <si>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</si>
  <si>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</si>
  <si>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</si>
  <si>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</si>
  <si>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</si>
  <si>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</si>
  <si>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</si>
  <si>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</si>
  <si>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</si>
  <si>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</si>
  <si>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</si>
  <si>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</si>
  <si>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</si>
  <si>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</si>
  <si>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</si>
  <si>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</si>
  <si>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</si>
  <si>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</si>
  <si>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</si>
  <si>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</si>
  <si>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</si>
  <si>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</si>
  <si>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</si>
  <si>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</si>
  <si>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</si>
  <si>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</si>
  <si>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</si>
  <si>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</si>
  <si>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</si>
  <si>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</si>
  <si>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</si>
  <si>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</si>
  <si>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</si>
  <si>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</si>
  <si>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</si>
  <si>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</si>
  <si>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</si>
  <si>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</si>
  <si>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</si>
  <si>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</si>
  <si>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</si>
  <si>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</si>
  <si>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</si>
  <si>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</si>
  <si>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</si>
  <si>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</si>
  <si>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</si>
  <si>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</si>
  <si>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</si>
  <si>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</si>
  <si>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</si>
  <si>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</si>
  <si>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</si>
  <si>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</si>
  <si>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</si>
  <si>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</si>
  <si>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</si>
  <si>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</si>
  <si>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</si>
  <si>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</si>
  <si>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</si>
  <si>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</si>
  <si>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</si>
  <si>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</si>
  <si>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</si>
  <si>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</si>
  <si>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</si>
  <si>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</si>
  <si>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</si>
  <si>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</si>
  <si>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</si>
  <si>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</si>
  <si>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</si>
  <si>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</si>
  <si>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</si>
  <si>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</si>
  <si>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</si>
  <si>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</si>
  <si>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</si>
  <si>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</si>
  <si>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</si>
  <si>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</si>
  <si>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</si>
  <si>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</si>
  <si>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</si>
  <si>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</si>
  <si>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</si>
  <si>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</si>
  <si>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</si>
  <si>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</si>
  <si>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</si>
  <si>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</si>
  <si>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</si>
  <si>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</si>
  <si>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</si>
  <si>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</si>
  <si>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</si>
  <si>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</si>
  <si>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</si>
  <si>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</si>
  <si>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</si>
  <si>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</si>
  <si>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</si>
  <si>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</si>
  <si>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</si>
  <si>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</si>
  <si>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</si>
  <si>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</si>
  <si>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</si>
  <si>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</si>
  <si>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</si>
  <si>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</si>
  <si>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</si>
  <si>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</si>
  <si>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</si>
  <si>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</si>
  <si>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</si>
  <si>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</si>
  <si>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</si>
  <si>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</si>
  <si>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</si>
  <si>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</si>
  <si>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</si>
  <si>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</si>
  <si>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</si>
  <si>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</si>
  <si>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</si>
  <si>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</si>
  <si>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</si>
  <si>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</si>
  <si>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</si>
  <si>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</si>
  <si>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</si>
  <si>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</si>
  <si>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</si>
  <si>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</si>
  <si>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</si>
  <si>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</si>
  <si>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</si>
  <si>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</si>
  <si>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</si>
  <si>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</si>
  <si>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</si>
  <si>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</si>
  <si>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</si>
  <si>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</si>
  <si>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</si>
  <si>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</si>
  <si>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</si>
  <si>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</si>
  <si>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</si>
  <si>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</si>
  <si>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</si>
  <si>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</si>
  <si>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</si>
  <si>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</si>
  <si>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</si>
  <si>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</si>
  <si>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</si>
  <si>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</si>
  <si>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</si>
  <si>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</si>
  <si>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</si>
  <si>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</si>
  <si>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</si>
  <si>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</si>
  <si>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</si>
  <si>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</si>
  <si>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</si>
  <si>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</si>
  <si>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</si>
  <si>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</si>
  <si>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</si>
  <si>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</si>
  <si>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</si>
  <si>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</si>
  <si>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</si>
  <si>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</si>
  <si>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</si>
  <si>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</si>
  <si>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</si>
  <si>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</si>
  <si>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</si>
  <si>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</si>
  <si>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</si>
  <si>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</si>
  <si>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</si>
  <si>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</si>
  <si>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</si>
  <si>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</si>
  <si>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</si>
  <si>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</si>
  <si>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</si>
  <si>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</si>
  <si>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</si>
  <si>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</si>
  <si>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</si>
  <si>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</si>
  <si>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</si>
  <si>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</si>
  <si>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</si>
  <si>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</si>
  <si>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</si>
  <si>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</si>
  <si>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</si>
  <si>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</si>
  <si>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</si>
  <si>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</si>
  <si>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</si>
  <si>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</si>
  <si>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</si>
  <si>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</si>
  <si>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</si>
  <si>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</si>
  <si>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</si>
  <si>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</si>
  <si>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</si>
  <si>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</si>
  <si>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</si>
  <si>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</si>
  <si>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</si>
  <si>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</si>
  <si>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</si>
  <si>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</si>
  <si>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</si>
  <si>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</si>
  <si>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</si>
  <si>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</si>
  <si>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</si>
  <si>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</si>
  <si>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</si>
  <si>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</si>
  <si>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</si>
  <si>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</si>
  <si>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</si>
  <si>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</si>
  <si>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</si>
  <si>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</si>
  <si>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</si>
  <si>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</si>
  <si>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</si>
  <si>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</si>
  <si>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</si>
  <si>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</si>
  <si>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</si>
  <si>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</si>
  <si>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</si>
  <si>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</si>
  <si>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</si>
  <si>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</si>
  <si>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</si>
  <si>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</si>
  <si>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</si>
  <si>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</si>
  <si>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</si>
  <si>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</si>
  <si>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</si>
  <si>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</si>
  <si>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</si>
  <si>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</si>
  <si>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</si>
  <si>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</si>
  <si>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</si>
  <si>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</si>
  <si>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</si>
  <si>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</si>
  <si>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</si>
  <si>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</si>
  <si>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</si>
  <si>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</si>
  <si>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</si>
  <si>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</si>
  <si>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</si>
  <si>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</si>
  <si>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</si>
  <si>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</si>
  <si>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</si>
  <si>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</si>
  <si>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</si>
  <si>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</si>
  <si>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</si>
  <si>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</si>
  <si>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</si>
  <si>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</si>
  <si>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</si>
  <si>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</si>
  <si>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</si>
  <si>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</si>
  <si>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</si>
  <si>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</si>
  <si>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</si>
  <si>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</si>
  <si>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</si>
  <si>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</si>
  <si>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</si>
  <si>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</si>
  <si>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</si>
  <si>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</si>
  <si>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</si>
  <si>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</si>
  <si>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</si>
  <si>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</si>
  <si>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</si>
  <si>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</si>
  <si>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</si>
  <si>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</si>
  <si>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</si>
  <si>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</si>
  <si>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</si>
  <si>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</si>
  <si>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</si>
  <si>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</si>
  <si>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</si>
  <si>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</si>
  <si>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</si>
  <si>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</si>
  <si>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</si>
  <si>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</si>
  <si>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</si>
  <si>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</si>
  <si>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</si>
  <si>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</si>
  <si>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</si>
  <si>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</si>
  <si>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</si>
  <si>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</si>
  <si>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</si>
  <si>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</si>
  <si>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</si>
  <si>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</si>
  <si>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</si>
  <si>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</si>
  <si>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</si>
  <si>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</si>
  <si>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</si>
  <si>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</si>
  <si>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</si>
  <si>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</si>
  <si>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</si>
  <si>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</si>
  <si>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</si>
  <si>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</si>
  <si>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</si>
  <si>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</si>
  <si>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</si>
  <si>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</si>
  <si>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</si>
  <si>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</si>
  <si>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</si>
  <si>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</si>
  <si>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</si>
  <si>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</si>
  <si>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</si>
  <si>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</si>
  <si>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</si>
  <si>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</si>
  <si>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</si>
  <si>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</si>
  <si>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</si>
  <si>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</si>
  <si>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</si>
  <si>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</si>
  <si>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</si>
  <si>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</si>
  <si>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</si>
  <si>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</si>
  <si>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</si>
  <si>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</si>
  <si>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</si>
  <si>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</si>
  <si>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</si>
  <si>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</si>
  <si>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</si>
  <si>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</si>
  <si>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</si>
  <si>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</si>
  <si>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</si>
  <si>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</si>
  <si>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</si>
  <si>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</si>
  <si>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</si>
  <si>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</si>
  <si>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</si>
  <si>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</si>
  <si>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</si>
  <si>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</si>
  <si>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</si>
  <si>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</si>
  <si>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</si>
  <si>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</si>
  <si>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</si>
  <si>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</si>
  <si>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</si>
  <si>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</si>
  <si>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</si>
  <si>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</si>
  <si>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</si>
  <si>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</si>
  <si>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</si>
  <si>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</si>
  <si>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</si>
  <si>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</si>
  <si>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</si>
  <si>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</si>
  <si>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</si>
  <si>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</si>
  <si>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</si>
  <si>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</si>
  <si>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</si>
  <si>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</si>
  <si>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</si>
  <si>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</si>
  <si>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</si>
  <si>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</si>
  <si>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</si>
  <si>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</si>
  <si>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</si>
  <si>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</si>
  <si>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</si>
  <si>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</si>
  <si>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</si>
  <si>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</si>
  <si>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</si>
  <si>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</si>
  <si>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</si>
  <si>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</si>
  <si>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</si>
  <si>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</si>
  <si>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</si>
  <si>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</si>
  <si>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</si>
  <si>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</si>
  <si>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</si>
  <si>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</si>
  <si>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</si>
  <si>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</si>
  <si>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</si>
  <si>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</si>
  <si>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</si>
  <si>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</si>
  <si>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</si>
  <si>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</si>
  <si>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</si>
  <si>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</si>
  <si>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</si>
  <si>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</si>
  <si>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</si>
  <si>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</si>
  <si>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</si>
  <si>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</si>
  <si>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</si>
  <si>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</si>
  <si>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</si>
  <si>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</si>
  <si>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</si>
  <si>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</si>
  <si>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</si>
  <si>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</si>
  <si>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</si>
  <si>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</si>
  <si>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</si>
  <si>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</si>
  <si>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</si>
  <si>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</si>
  <si>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</si>
  <si>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</si>
  <si>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</si>
  <si>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</si>
  <si>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</si>
  <si>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</si>
  <si>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</si>
  <si>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</si>
  <si>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</si>
  <si>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</si>
  <si>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</si>
  <si>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</si>
  <si>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</si>
  <si>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</si>
  <si>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</si>
  <si>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</si>
  <si>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</si>
  <si>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</si>
  <si>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</si>
  <si>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</si>
  <si>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</si>
  <si>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</si>
  <si>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</si>
  <si>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</si>
  <si>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</si>
  <si>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</si>
  <si>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</si>
  <si>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</si>
  <si>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</si>
  <si>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</si>
  <si>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</si>
  <si>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</si>
  <si>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</si>
  <si>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</si>
  <si>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</si>
  <si>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</si>
  <si>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</si>
  <si>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</si>
  <si>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</si>
  <si>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</si>
  <si>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</si>
  <si>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</si>
  <si>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</si>
  <si>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</si>
  <si>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</si>
  <si>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</si>
  <si>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</si>
  <si>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</si>
  <si>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</si>
  <si>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</si>
  <si>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</si>
  <si>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</si>
  <si>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</si>
  <si>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</si>
  <si>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</si>
  <si>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</si>
  <si>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</si>
  <si>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</si>
  <si>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</si>
  <si>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</si>
  <si>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</si>
  <si>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</si>
  <si>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</si>
  <si>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</si>
  <si>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</si>
  <si>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</si>
  <si>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</si>
  <si>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</si>
  <si>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</si>
  <si>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</si>
  <si>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</si>
  <si>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</si>
  <si>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</si>
  <si>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</si>
  <si>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</si>
  <si>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</si>
  <si>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</si>
  <si>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</si>
  <si>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</si>
  <si>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</si>
  <si>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</si>
  <si>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</si>
  <si>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</si>
  <si>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</si>
  <si>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</si>
  <si>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</si>
  <si>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</si>
  <si>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</si>
  <si>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</si>
  <si>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</si>
  <si>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</si>
  <si>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</si>
  <si>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</si>
  <si>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</si>
  <si>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</si>
  <si>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</si>
  <si>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</si>
  <si>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</si>
  <si>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</si>
  <si>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</si>
  <si>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</si>
  <si>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</si>
  <si>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</si>
  <si>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</si>
  <si>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</si>
  <si>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</si>
  <si>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</si>
  <si>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</si>
  <si>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</si>
  <si>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</si>
  <si>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</si>
  <si>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</si>
  <si>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</si>
  <si>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</si>
  <si>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</si>
  <si>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</si>
  <si>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</si>
  <si>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</si>
  <si>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</si>
  <si>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</si>
  <si>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</si>
  <si>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</si>
  <si>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</si>
  <si>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</si>
  <si>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</si>
  <si>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</si>
  <si>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</si>
  <si>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</si>
  <si>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</si>
  <si>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</si>
  <si>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</si>
  <si>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</si>
  <si>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</si>
  <si>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</si>
  <si>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</si>
  <si>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</si>
  <si>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</si>
  <si>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</si>
  <si>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</si>
  <si>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</si>
  <si>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</si>
  <si>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</si>
  <si>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</si>
  <si>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</si>
  <si>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</si>
  <si>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</si>
  <si>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</si>
  <si>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</si>
  <si>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</si>
  <si>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</si>
  <si>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</si>
  <si>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</si>
  <si>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</si>
  <si>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</si>
  <si>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</si>
  <si>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</si>
  <si>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</si>
  <si>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</si>
  <si>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</si>
  <si>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</si>
  <si>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</si>
  <si>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</si>
  <si>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</si>
  <si>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</si>
  <si>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</si>
  <si>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</si>
  <si>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</si>
  <si>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</si>
  <si>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</si>
  <si>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</si>
  <si>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</si>
  <si>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</si>
  <si>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</si>
  <si>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</si>
  <si>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</si>
  <si>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</si>
  <si>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</si>
  <si>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</si>
  <si>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</si>
  <si>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</si>
  <si>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</si>
  <si>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</si>
  <si>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</si>
  <si>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</si>
  <si>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</si>
  <si>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</si>
  <si>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</si>
  <si>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</si>
  <si>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</si>
  <si>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</si>
  <si>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</si>
  <si>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</si>
  <si>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</si>
  <si>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</si>
  <si>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</si>
  <si>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</si>
  <si>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</si>
  <si>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</si>
  <si>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</si>
  <si>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</si>
  <si>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</si>
  <si>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</si>
  <si>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</si>
  <si>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</si>
  <si>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</si>
  <si>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</si>
  <si>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</si>
  <si>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</si>
  <si>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</si>
  <si>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</si>
  <si>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</si>
  <si>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</si>
  <si>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</si>
  <si>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</si>
  <si>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</si>
  <si>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</si>
  <si>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</si>
  <si>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</si>
  <si>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</si>
  <si>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</si>
  <si>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</si>
  <si>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</si>
  <si>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</si>
  <si>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</si>
  <si>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</si>
  <si>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</si>
  <si>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</si>
  <si>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</si>
  <si>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</si>
  <si>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</si>
  <si>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</si>
  <si>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</si>
  <si>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</si>
  <si>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</si>
  <si>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</si>
  <si>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</si>
  <si>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</si>
  <si>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</si>
  <si>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</si>
  <si>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</si>
  <si>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</si>
  <si>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</si>
  <si>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</si>
  <si>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</si>
  <si>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</si>
  <si>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</si>
  <si>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</si>
  <si>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</si>
  <si>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</si>
  <si>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</si>
  <si>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</si>
  <si>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</si>
  <si>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</si>
  <si>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</si>
  <si>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</si>
  <si>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</si>
  <si>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</si>
  <si>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</si>
  <si>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</si>
  <si>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</si>
  <si>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</si>
  <si>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</si>
  <si>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</si>
  <si>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</si>
  <si>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</si>
  <si>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</si>
  <si>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</si>
  <si>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</si>
  <si>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</si>
  <si>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</si>
  <si>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</si>
  <si>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</si>
  <si>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</si>
  <si>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</si>
  <si>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</si>
  <si>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</si>
  <si>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</si>
  <si>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</si>
  <si>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</si>
  <si>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</si>
  <si>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</si>
  <si>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</si>
  <si>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</si>
  <si>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</si>
  <si>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</si>
  <si>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</si>
  <si>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</si>
  <si>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</si>
  <si>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</si>
  <si>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</si>
  <si>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</si>
  <si>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</si>
  <si>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</si>
  <si>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</si>
  <si>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</si>
  <si>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</si>
  <si>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</si>
  <si>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</si>
  <si>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</si>
  <si>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</si>
  <si>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</si>
  <si>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</si>
  <si>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</si>
  <si>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</si>
  <si>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</si>
  <si>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</si>
  <si>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</si>
  <si>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</si>
  <si>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</si>
  <si>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</si>
  <si>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</si>
  <si>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</si>
  <si>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</si>
  <si>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</si>
  <si>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</si>
  <si>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</si>
  <si>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</si>
  <si>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</si>
  <si>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</si>
  <si>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</si>
  <si>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</si>
  <si>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</si>
  <si>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</si>
  <si>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</si>
  <si>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</si>
  <si>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</si>
  <si>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</si>
  <si>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</si>
  <si>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</si>
  <si>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</si>
  <si>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</si>
  <si>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</si>
  <si>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</si>
  <si>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</si>
  <si>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</si>
  <si>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</si>
  <si>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</si>
  <si>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</si>
  <si>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</si>
  <si>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</si>
  <si>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</si>
  <si>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</si>
  <si>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</si>
  <si>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</si>
  <si>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</si>
  <si>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</si>
  <si>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</si>
  <si>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</si>
  <si>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</si>
  <si>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</si>
  <si>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</si>
  <si>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</si>
  <si>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</si>
  <si>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</si>
  <si>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</si>
  <si>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</si>
  <si>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</si>
  <si>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</si>
  <si>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</si>
  <si>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</si>
  <si>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</si>
  <si>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</si>
  <si>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</si>
  <si>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</si>
  <si>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</si>
  <si>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</si>
  <si>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</si>
  <si>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</si>
  <si>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</si>
  <si>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</si>
  <si>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</si>
  <si>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</si>
  <si>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</si>
  <si>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</si>
  <si>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</si>
  <si>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</si>
  <si>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</si>
  <si>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</si>
  <si>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</si>
  <si>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</si>
  <si>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</si>
  <si>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</si>
  <si>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</si>
  <si>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</si>
  <si>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</si>
  <si>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</si>
  <si>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</si>
  <si>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</si>
  <si>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</si>
  <si>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</si>
  <si>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</si>
  <si>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</si>
  <si>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</si>
  <si>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</si>
  <si>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</si>
  <si>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</si>
  <si>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</si>
  <si>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</si>
  <si>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</si>
  <si>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</si>
  <si>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</si>
  <si>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</si>
  <si>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</si>
  <si>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</si>
  <si>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</si>
  <si>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</si>
  <si>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</si>
  <si>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</si>
  <si>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</si>
  <si>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</si>
  <si>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</si>
  <si>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</si>
  <si>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</si>
  <si>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</si>
  <si>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</si>
  <si>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</si>
  <si>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</si>
  <si>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</si>
  <si>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</si>
  <si>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</si>
  <si>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</si>
  <si>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</si>
  <si>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</si>
  <si>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</si>
  <si>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</si>
  <si>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</si>
  <si>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</si>
  <si>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</si>
  <si>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</si>
  <si>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</si>
  <si>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</si>
  <si>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</si>
  <si>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</si>
  <si>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</si>
  <si>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</si>
  <si>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</si>
  <si>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</si>
  <si>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</si>
  <si>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</si>
  <si>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</si>
  <si>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</si>
  <si>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</si>
  <si>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</si>
  <si>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</si>
  <si>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</si>
  <si>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</si>
  <si>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</si>
  <si>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</si>
  <si>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</si>
  <si>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</si>
  <si>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</si>
  <si>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</si>
  <si>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</si>
  <si>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</si>
  <si>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</si>
  <si>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</si>
  <si>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</si>
  <si>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</si>
  <si>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</si>
  <si>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</si>
  <si>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</si>
  <si>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</si>
  <si>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</si>
  <si>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</si>
  <si>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</si>
  <si>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</si>
  <si>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</si>
  <si>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</si>
  <si>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</si>
  <si>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</si>
  <si>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</si>
  <si>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</si>
  <si>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</si>
  <si>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</si>
  <si>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</si>
  <si>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</si>
  <si>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</si>
  <si>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</si>
  <si>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</si>
  <si>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</si>
  <si>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</si>
  <si>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</si>
  <si>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</si>
  <si>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</si>
  <si>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</si>
  <si>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</si>
  <si>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</si>
  <si>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</si>
  <si>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</si>
  <si>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</si>
  <si>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</si>
  <si>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</si>
  <si>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</si>
  <si>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</si>
  <si>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</si>
  <si>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</si>
  <si>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</si>
  <si>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</si>
  <si>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</si>
  <si>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</si>
  <si>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</si>
  <si>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</si>
  <si>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</si>
  <si>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</si>
  <si>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</si>
  <si>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</si>
  <si>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</si>
  <si>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</si>
  <si>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</si>
  <si>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</si>
  <si>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</si>
  <si>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</si>
  <si>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</si>
  <si>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</si>
  <si>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</si>
  <si>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</si>
  <si>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</si>
  <si>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</si>
  <si>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</si>
  <si>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</si>
  <si>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</si>
  <si>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</si>
  <si>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</si>
  <si>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</si>
  <si>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</si>
  <si>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</si>
  <si>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</si>
  <si>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</si>
  <si>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</si>
  <si>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</si>
  <si>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</si>
  <si>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</si>
  <si>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</si>
  <si>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</si>
  <si>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</si>
  <si>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</si>
  <si>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</si>
  <si>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</si>
  <si>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</si>
  <si>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</si>
  <si>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</si>
  <si>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</si>
  <si>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</si>
  <si>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</si>
  <si>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</si>
  <si>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</si>
  <si>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</si>
  <si>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</si>
  <si>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</si>
  <si>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</si>
  <si>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</si>
  <si>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</si>
  <si>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</si>
  <si>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</si>
  <si>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</si>
  <si>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</si>
  <si>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</si>
  <si>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</si>
  <si>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</si>
  <si>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</si>
  <si>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</si>
  <si>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</si>
  <si>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</si>
  <si>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</si>
  <si>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</si>
  <si>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</si>
  <si>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</si>
  <si>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</si>
  <si>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</si>
  <si>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</si>
  <si>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</si>
  <si>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</si>
  <si>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</si>
  <si>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</si>
  <si>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</si>
  <si>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</si>
  <si>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</si>
  <si>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</si>
  <si>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</si>
  <si>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</si>
  <si>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</si>
  <si>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</si>
  <si>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</si>
  <si>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</si>
  <si>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</si>
  <si>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</si>
  <si>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</si>
  <si>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</si>
  <si>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</si>
  <si>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</si>
  <si>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</si>
  <si>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</si>
  <si>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</si>
  <si>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</si>
  <si>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</si>
  <si>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</si>
  <si>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</si>
  <si>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</si>
  <si>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</si>
  <si>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</si>
  <si>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</si>
  <si>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</si>
  <si>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</si>
  <si>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</si>
  <si>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</si>
  <si>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</si>
  <si>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</si>
  <si>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</si>
  <si>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</si>
  <si>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</si>
  <si>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</si>
  <si>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</si>
  <si>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</si>
  <si>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</si>
  <si>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</si>
  <si>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</si>
  <si>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</si>
  <si>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</si>
  <si>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</si>
  <si>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</si>
  <si>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</si>
  <si>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</si>
  <si>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</si>
  <si>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</si>
  <si>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</si>
  <si>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</si>
  <si>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</si>
  <si>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</si>
  <si>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</si>
  <si>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</si>
  <si>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</si>
  <si>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</si>
  <si>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</si>
  <si>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</si>
  <si>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</si>
  <si>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</si>
  <si>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</si>
  <si>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</si>
  <si>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</si>
  <si>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</si>
  <si>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</si>
  <si>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</si>
  <si>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</si>
  <si>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</si>
  <si>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</si>
  <si>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</si>
  <si>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</si>
  <si>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</si>
  <si>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</si>
  <si>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</si>
  <si>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</si>
  <si>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</si>
  <si>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</si>
  <si>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</si>
  <si>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</si>
  <si>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</si>
  <si>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</si>
  <si>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</si>
  <si>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</si>
  <si>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</si>
  <si>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</si>
  <si>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</si>
  <si>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</si>
  <si>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</si>
  <si>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</si>
  <si>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</si>
  <si>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</si>
  <si>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</si>
  <si>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</si>
  <si>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</si>
  <si>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</si>
  <si>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</si>
  <si>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</si>
  <si>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</si>
  <si>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</si>
  <si>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</si>
  <si>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</si>
  <si>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</si>
  <si>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</si>
  <si>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</si>
  <si>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</si>
  <si>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</si>
  <si>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</si>
  <si>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</si>
  <si>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</si>
  <si>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</si>
  <si>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</si>
  <si>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</si>
  <si>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</si>
  <si>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</si>
  <si>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</si>
  <si>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</si>
  <si>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</si>
  <si>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</si>
  <si>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</si>
  <si>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</si>
  <si>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</si>
  <si>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</si>
  <si>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</si>
  <si>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</si>
  <si>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</si>
  <si>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</si>
  <si>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</si>
  <si>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</si>
  <si>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</si>
  <si>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</si>
  <si>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</si>
  <si>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</si>
  <si>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</si>
  <si>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</si>
  <si>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</si>
  <si>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</si>
  <si>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</si>
  <si>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</si>
  <si>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</si>
  <si>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</si>
  <si>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</si>
  <si>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</si>
  <si>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</si>
  <si>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</si>
  <si>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</si>
  <si>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</si>
  <si>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</si>
  <si>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</si>
  <si>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</si>
  <si>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</si>
  <si>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</si>
  <si>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</si>
  <si>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</si>
  <si>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</si>
  <si>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</si>
  <si>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</si>
  <si>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</si>
  <si>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</si>
  <si>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</si>
  <si>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</si>
  <si>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</si>
  <si>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</si>
  <si>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</si>
  <si>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</si>
  <si>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</si>
  <si>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</si>
  <si>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</si>
  <si>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</si>
  <si>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</si>
  <si>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</si>
  <si>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</si>
  <si>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</si>
  <si>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</si>
  <si>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</si>
  <si>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</si>
  <si>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</si>
  <si>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</si>
  <si>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</si>
  <si>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</si>
  <si>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</si>
  <si>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</si>
  <si>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</si>
  <si>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</si>
  <si>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</si>
  <si>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</si>
  <si>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</si>
  <si>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</si>
  <si>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</si>
  <si>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</si>
  <si>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</si>
  <si>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</si>
  <si>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</si>
  <si>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</si>
  <si>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</si>
  <si>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</si>
  <si>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</si>
  <si>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</si>
  <si>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</si>
  <si>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</si>
  <si>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</si>
  <si>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</si>
  <si>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</si>
  <si>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</si>
  <si>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</si>
  <si>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</si>
  <si>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</si>
  <si>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</si>
  <si>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</si>
  <si>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</si>
  <si>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</si>
  <si>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</si>
  <si>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</si>
  <si>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</si>
  <si>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</si>
  <si>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</si>
  <si>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</si>
  <si>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</si>
  <si>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</si>
  <si>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</si>
  <si>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</si>
  <si>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</si>
  <si>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</si>
  <si>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</si>
  <si>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</si>
  <si>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</si>
  <si>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</si>
  <si>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</si>
  <si>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</si>
  <si>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</si>
  <si>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</si>
  <si>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</si>
  <si>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</si>
  <si>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</si>
  <si>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</si>
  <si>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</si>
  <si>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</si>
  <si>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</si>
  <si>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</si>
  <si>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</si>
  <si>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</si>
  <si>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</si>
  <si>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</si>
  <si>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</si>
  <si>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</si>
  <si>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</si>
  <si>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</si>
  <si>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</si>
  <si>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</si>
  <si>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</si>
  <si>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</si>
  <si>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</si>
  <si>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</si>
  <si>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</si>
  <si>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</si>
  <si>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</si>
  <si>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</si>
  <si>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</si>
  <si>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</si>
  <si>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</si>
  <si>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</si>
  <si>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</si>
  <si>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</si>
  <si>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</si>
  <si>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</si>
  <si>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</si>
  <si>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</si>
  <si>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</si>
  <si>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</si>
  <si>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</si>
  <si>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</si>
  <si>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</si>
  <si>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</si>
  <si>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</si>
  <si>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</si>
  <si>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</si>
  <si>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</si>
  <si>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</si>
  <si>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</si>
  <si>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</si>
  <si>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</si>
  <si>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</si>
  <si>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</si>
  <si>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</si>
  <si>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</si>
  <si>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</si>
  <si>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</si>
  <si>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</si>
  <si>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</si>
  <si>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</si>
  <si>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</si>
  <si>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</si>
  <si>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</si>
  <si>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</si>
  <si>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</si>
  <si>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</si>
  <si>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</si>
  <si>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</si>
  <si>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</si>
  <si>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</si>
  <si>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</si>
  <si>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</si>
  <si>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</si>
  <si>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</si>
  <si>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</si>
  <si>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</si>
  <si>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</si>
  <si>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</si>
  <si>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</si>
  <si>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</si>
  <si>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</si>
  <si>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</si>
  <si>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</si>
  <si>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</si>
  <si>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</si>
  <si>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</si>
  <si>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</si>
  <si>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</si>
  <si>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</si>
  <si>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</si>
  <si>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</si>
  <si>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</si>
  <si>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</si>
  <si>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</si>
  <si>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</si>
  <si>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</si>
  <si>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</si>
  <si>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</si>
  <si>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</si>
  <si>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</si>
  <si>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</si>
  <si>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</si>
  <si>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</si>
  <si>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</si>
  <si>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</si>
  <si>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</si>
  <si>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</si>
  <si>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</si>
  <si>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</si>
  <si>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</si>
  <si>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</si>
  <si>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</si>
  <si>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</si>
  <si>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</si>
  <si>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</si>
  <si>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</si>
  <si>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</si>
  <si>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</si>
  <si>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</si>
  <si>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</si>
  <si>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</si>
  <si>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</si>
  <si>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</si>
  <si>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</si>
  <si>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</si>
  <si>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</si>
  <si>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</si>
  <si>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</si>
  <si>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</si>
  <si>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</si>
  <si>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</si>
  <si>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</si>
  <si>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</si>
  <si>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</si>
  <si>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</si>
  <si>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</si>
  <si>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</si>
  <si>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</si>
  <si>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</si>
  <si>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</si>
  <si>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</si>
  <si>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</si>
  <si>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</si>
  <si>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</si>
  <si>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</si>
  <si>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</si>
  <si>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</si>
  <si>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</si>
  <si>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</si>
  <si>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</si>
  <si>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</si>
  <si>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</si>
  <si>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</si>
  <si>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</si>
  <si>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</si>
  <si>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</si>
  <si>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</si>
  <si>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</si>
  <si>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</si>
  <si>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</si>
  <si>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</si>
  <si>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</si>
  <si>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</si>
  <si>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</si>
  <si>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</si>
  <si>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</si>
  <si>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</si>
  <si>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</si>
  <si>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</si>
  <si>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</si>
  <si>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</si>
  <si>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</si>
  <si>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</si>
  <si>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</si>
  <si>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</si>
  <si>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</si>
  <si>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</si>
  <si>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</si>
  <si>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</si>
  <si>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</si>
  <si>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</si>
  <si>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</si>
  <si>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</si>
  <si>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</si>
  <si>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</si>
  <si>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</si>
  <si>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</si>
  <si>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</si>
  <si>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</si>
  <si>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</si>
  <si>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</si>
  <si>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</si>
  <si>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</si>
  <si>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</si>
  <si>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</si>
  <si>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</si>
  <si>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</si>
  <si>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</si>
  <si>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</si>
  <si>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</si>
  <si>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</si>
  <si>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</si>
  <si>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</si>
  <si>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</si>
  <si>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</si>
  <si>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</si>
  <si>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</si>
  <si>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</si>
  <si>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</si>
  <si>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</si>
  <si>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</si>
  <si>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</si>
  <si>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</si>
  <si>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</si>
  <si>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</si>
  <si>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</si>
  <si>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</si>
  <si>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</si>
  <si>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</si>
  <si>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</si>
  <si>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</si>
  <si>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</si>
  <si>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</si>
  <si>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</si>
  <si>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</si>
  <si>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</si>
  <si>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</si>
  <si>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</si>
  <si>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</si>
  <si>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</si>
  <si>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</si>
  <si>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</si>
  <si>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</si>
  <si>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</si>
  <si>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</si>
  <si>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</si>
  <si>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</si>
  <si>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</si>
  <si>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</si>
  <si>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</si>
  <si>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</si>
  <si>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</si>
  <si>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</si>
  <si>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</si>
  <si>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</si>
  <si>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</si>
  <si>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</si>
  <si>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</si>
  <si>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</si>
  <si>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</si>
  <si>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</si>
  <si>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</si>
  <si>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</si>
  <si>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</si>
  <si>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</si>
  <si>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</si>
  <si>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</si>
  <si>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</si>
  <si>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</si>
  <si>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</si>
  <si>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</si>
  <si>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</si>
  <si>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</si>
  <si>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</si>
  <si>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</si>
  <si>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</si>
  <si>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</si>
  <si>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</si>
  <si>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</si>
  <si>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</si>
  <si>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</si>
  <si>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</si>
  <si>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</si>
  <si>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</si>
  <si>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</si>
  <si>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</si>
  <si>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</si>
  <si>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</si>
  <si>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</si>
  <si>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</si>
  <si>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</si>
  <si>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</si>
  <si>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</si>
  <si>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</si>
  <si>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</si>
  <si>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</si>
  <si>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</si>
  <si>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</si>
  <si>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</si>
  <si>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</si>
  <si>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</si>
  <si>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</si>
  <si>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</si>
  <si>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</si>
  <si>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</si>
  <si>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</si>
  <si>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</si>
  <si>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</si>
  <si>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</si>
  <si>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</si>
  <si>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</si>
  <si>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</si>
  <si>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</si>
  <si>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</si>
  <si>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</si>
  <si>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</si>
  <si>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</si>
  <si>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</si>
  <si>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</si>
  <si>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</si>
  <si>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</si>
  <si>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</si>
  <si>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</si>
  <si>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</si>
  <si>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</si>
  <si>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</si>
  <si>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</si>
  <si>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</si>
  <si>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</si>
  <si>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</si>
  <si>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</si>
  <si>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</si>
  <si>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</si>
  <si>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</si>
  <si>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</si>
  <si>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</si>
  <si>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</si>
  <si>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</si>
  <si>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</si>
  <si>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</si>
  <si>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</si>
  <si>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</si>
  <si>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</si>
  <si>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</si>
  <si>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</si>
  <si>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</si>
  <si>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</si>
  <si>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</si>
  <si>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</si>
  <si>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</si>
  <si>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</si>
  <si>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</si>
  <si>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</si>
  <si>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</si>
  <si>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</si>
  <si>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</si>
  <si>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</si>
  <si>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</si>
  <si>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</si>
  <si>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</si>
  <si>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</si>
  <si>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</si>
  <si>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</si>
  <si>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</si>
  <si>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</si>
  <si>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</si>
  <si>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</si>
  <si>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</si>
  <si>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</si>
  <si>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</si>
  <si>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</si>
  <si>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</si>
  <si>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</si>
  <si>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</si>
  <si>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</si>
  <si>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</si>
  <si>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</si>
  <si>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</si>
  <si>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</si>
  <si>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</si>
  <si>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</si>
  <si>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</si>
  <si>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</si>
  <si>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</si>
  <si>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</si>
  <si>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</si>
  <si>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</si>
  <si>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</si>
  <si>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</si>
  <si>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</si>
  <si>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</si>
  <si>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</si>
  <si>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</si>
  <si>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</si>
  <si>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</si>
  <si>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</si>
  <si>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</si>
  <si>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</si>
  <si>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</si>
  <si>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</si>
  <si>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</si>
  <si>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</si>
  <si>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</si>
  <si>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</si>
  <si>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</si>
  <si>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</si>
  <si>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</si>
  <si>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</si>
  <si>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</si>
  <si>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</si>
  <si>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</si>
  <si>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</si>
  <si>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</si>
  <si>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</si>
  <si>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</si>
  <si>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</si>
  <si>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</si>
  <si>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</si>
  <si>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</si>
  <si>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</si>
  <si>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</si>
  <si>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</si>
  <si>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</si>
  <si>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</si>
  <si>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</si>
  <si>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</si>
  <si>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</si>
  <si>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</si>
  <si>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</si>
  <si>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</si>
  <si>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</si>
  <si>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</si>
  <si>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</si>
  <si>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</si>
  <si>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</si>
  <si>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</si>
  <si>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</si>
  <si>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</si>
  <si>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</si>
  <si>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</si>
  <si>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</si>
  <si>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</si>
  <si>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</si>
  <si>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</si>
  <si>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</si>
  <si>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</si>
  <si>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</si>
  <si>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</si>
  <si>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</si>
  <si>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</si>
  <si>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</si>
  <si>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</si>
  <si>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</si>
  <si>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</si>
  <si>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</si>
  <si>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</si>
  <si>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</si>
  <si>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</si>
  <si>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</si>
  <si>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</si>
  <si>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</si>
  <si>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</si>
  <si>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</si>
  <si>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</si>
  <si>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</si>
  <si>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</si>
  <si>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</si>
  <si>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</si>
  <si>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</si>
  <si>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</si>
  <si>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</si>
  <si>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</si>
  <si>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</si>
  <si>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</si>
  <si>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</si>
  <si>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</si>
  <si>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</si>
  <si>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</si>
  <si>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</si>
  <si>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</si>
  <si>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</si>
  <si>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</si>
  <si>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</si>
  <si>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</si>
  <si>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</si>
  <si>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</si>
  <si>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</si>
  <si>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</si>
  <si>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</si>
  <si>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</si>
  <si>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</si>
  <si>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</si>
  <si>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</si>
  <si>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</si>
  <si>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</si>
  <si>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</si>
  <si>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</si>
  <si>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</si>
  <si>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</si>
  <si>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</si>
  <si>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</si>
  <si>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</si>
  <si>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</si>
  <si>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</si>
  <si>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</si>
  <si>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</si>
  <si>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</si>
  <si>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</si>
  <si>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</si>
  <si>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</si>
  <si>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</si>
  <si>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</si>
  <si>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</si>
  <si>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</si>
  <si>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</si>
  <si>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</si>
  <si>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</si>
  <si>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</si>
  <si>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</si>
  <si>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</si>
  <si>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</si>
  <si>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</si>
  <si>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</si>
  <si>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</si>
  <si>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</si>
  <si>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</si>
  <si>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</si>
  <si>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</si>
  <si>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</si>
  <si>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</si>
  <si>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</si>
  <si>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</si>
  <si>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</si>
  <si>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</si>
  <si>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</si>
  <si>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</si>
  <si>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</si>
  <si>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</si>
  <si>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</si>
  <si>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</si>
  <si>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</si>
  <si>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</si>
  <si>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</si>
  <si>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</si>
  <si>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</si>
  <si>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</si>
  <si>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</si>
  <si>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</si>
  <si>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</si>
  <si>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</si>
  <si>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</si>
  <si>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</si>
  <si>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</si>
  <si>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</si>
  <si>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</si>
  <si>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</si>
  <si>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</si>
  <si>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</si>
  <si>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</si>
  <si>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</si>
  <si>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</si>
  <si>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</si>
  <si>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</si>
  <si>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</si>
  <si>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</si>
  <si>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</si>
  <si>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</si>
  <si>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</si>
  <si>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</si>
  <si>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</si>
  <si>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</si>
  <si>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</si>
  <si>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</si>
  <si>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</si>
  <si>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</si>
  <si>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</si>
  <si>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</si>
  <si>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</si>
  <si>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</si>
  <si>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</si>
  <si>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</si>
  <si>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</si>
  <si>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</si>
  <si>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</si>
  <si>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</si>
  <si>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</si>
  <si>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</si>
  <si>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</si>
  <si>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</si>
  <si>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</si>
  <si>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</si>
  <si>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</si>
  <si>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</si>
  <si>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</si>
  <si>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</si>
  <si>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</si>
  <si>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</si>
  <si>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</si>
  <si>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</si>
  <si>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</si>
  <si>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</si>
  <si>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</si>
  <si>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</si>
  <si>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</si>
  <si>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</si>
  <si>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</si>
  <si>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</si>
  <si>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</si>
  <si>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</si>
  <si>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</si>
  <si>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</si>
  <si>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</si>
  <si>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</si>
  <si>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</si>
  <si>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</si>
  <si>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</si>
  <si>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</si>
  <si>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</si>
  <si>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</si>
  <si>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</si>
  <si>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</si>
  <si>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</si>
  <si>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</si>
  <si>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</si>
  <si>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</si>
  <si>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</si>
  <si>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</si>
  <si>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</si>
  <si>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</si>
  <si>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</si>
  <si>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</si>
  <si>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</si>
  <si>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</si>
  <si>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</si>
  <si>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</si>
  <si>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</si>
  <si>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</si>
  <si>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</si>
  <si>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</si>
  <si>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</si>
  <si>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</si>
  <si>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</si>
  <si>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</si>
  <si>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</si>
  <si>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</si>
  <si>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</si>
  <si>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</si>
  <si>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</si>
  <si>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</si>
  <si>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</si>
  <si>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</si>
  <si>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</si>
  <si>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</si>
  <si>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</si>
  <si>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</si>
  <si>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</si>
  <si>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</si>
  <si>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</si>
  <si>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</si>
  <si>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</si>
  <si>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</si>
  <si>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</si>
  <si>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</si>
  <si>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</si>
  <si>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</si>
  <si>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</si>
  <si>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</si>
  <si>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</si>
  <si>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</si>
  <si>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</si>
  <si>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</si>
  <si>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</si>
  <si>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</si>
  <si>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</si>
  <si>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</si>
  <si>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</si>
  <si>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</si>
  <si>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</si>
  <si>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</si>
  <si>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</si>
  <si>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</si>
  <si>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</si>
  <si>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</si>
  <si>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</si>
  <si>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</si>
  <si>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</si>
  <si>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</si>
  <si>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</si>
  <si>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</si>
  <si>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</si>
  <si>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</si>
  <si>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</si>
  <si>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</si>
  <si>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</si>
  <si>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</si>
  <si>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</si>
  <si>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</si>
  <si>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</si>
  <si>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</si>
  <si>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</si>
  <si>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</si>
  <si>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</si>
  <si>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</si>
  <si>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</si>
  <si>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</si>
  <si>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</si>
  <si>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</si>
  <si>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</si>
  <si>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</si>
  <si>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</si>
  <si>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</si>
  <si>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</si>
  <si>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</si>
  <si>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</si>
  <si>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</si>
  <si>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</si>
  <si>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</si>
  <si>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</si>
  <si>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</si>
  <si>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</si>
  <si>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</si>
  <si>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</si>
  <si>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</si>
  <si>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</si>
  <si>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</si>
  <si>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</si>
  <si>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</si>
  <si>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</si>
  <si>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</si>
  <si>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</si>
  <si>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</si>
  <si>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</si>
  <si>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</si>
  <si>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</si>
  <si>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</si>
  <si>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</si>
  <si>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</si>
  <si>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</si>
  <si>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</si>
  <si>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</si>
  <si>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</si>
  <si>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</si>
  <si>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</si>
  <si>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</si>
  <si>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</si>
  <si>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</si>
  <si>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</si>
  <si>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</si>
  <si>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</si>
  <si>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</si>
  <si>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</si>
  <si>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</si>
  <si>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</si>
  <si>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</si>
  <si>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</si>
  <si>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</si>
  <si>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</si>
  <si>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</si>
  <si>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</si>
  <si>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</si>
  <si>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</si>
  <si>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</si>
  <si>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</si>
  <si>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</si>
  <si>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</si>
  <si>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</si>
  <si>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</si>
  <si>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</si>
  <si>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</si>
  <si>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</si>
  <si>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</si>
  <si>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</si>
  <si>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</si>
  <si>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</si>
  <si>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</si>
  <si>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</si>
  <si>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</si>
  <si>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</si>
  <si>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</si>
  <si>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</si>
  <si>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</si>
  <si>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</si>
  <si>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</si>
  <si>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</si>
  <si>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</si>
  <si>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</si>
  <si>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</si>
  <si>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</si>
  <si>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</si>
  <si>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</si>
  <si>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</si>
  <si>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</si>
  <si>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</si>
  <si>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</si>
  <si>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</si>
  <si>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</si>
  <si>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</si>
  <si>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</si>
  <si>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</si>
  <si>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</si>
  <si>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</si>
  <si>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</si>
  <si>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</si>
  <si>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</si>
  <si>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</si>
  <si>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</si>
  <si>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</si>
  <si>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</si>
  <si>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</si>
  <si>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</si>
  <si>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</si>
  <si>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</si>
  <si>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</si>
  <si>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</si>
  <si>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</si>
  <si>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</si>
  <si>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</si>
  <si>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</si>
  <si>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</si>
  <si>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</si>
  <si>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</si>
  <si>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</si>
  <si>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</si>
  <si>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</si>
  <si>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</si>
  <si>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</si>
  <si>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</si>
  <si>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</si>
  <si>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</si>
  <si>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</si>
  <si>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</si>
  <si>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</si>
  <si>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</si>
  <si>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</si>
  <si>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</si>
  <si>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</si>
  <si>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</si>
  <si>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</si>
  <si>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</si>
  <si>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</si>
  <si>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</si>
  <si>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</si>
  <si>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</si>
  <si>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</si>
  <si>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</si>
  <si>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</si>
  <si>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</si>
  <si>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</si>
  <si>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</si>
  <si>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</si>
  <si>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</si>
  <si>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</si>
  <si>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</si>
  <si>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</si>
  <si>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</si>
  <si>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</si>
  <si>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</si>
  <si>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</si>
  <si>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</si>
  <si>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</si>
  <si>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</si>
  <si>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</si>
  <si>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</si>
  <si>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</si>
  <si>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</si>
  <si>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</si>
  <si>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</si>
  <si>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</si>
  <si>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</si>
  <si>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</si>
  <si>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</si>
  <si>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</si>
  <si>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</si>
  <si>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</si>
  <si>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</si>
  <si>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</si>
  <si>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</si>
  <si>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</si>
  <si>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</si>
  <si>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</si>
  <si>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</si>
  <si>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</si>
  <si>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</si>
  <si>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</si>
  <si>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</si>
  <si>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</si>
  <si>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</si>
  <si>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</si>
  <si>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</si>
  <si>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</si>
  <si>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</si>
  <si>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</si>
  <si>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</si>
  <si>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</si>
  <si>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</si>
  <si>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</si>
  <si>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</si>
  <si>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</si>
  <si>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</si>
  <si>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</si>
  <si>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</si>
  <si>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</si>
  <si>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</si>
  <si>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</si>
  <si>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</si>
  <si>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</si>
  <si>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</si>
  <si>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</si>
  <si>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</si>
  <si>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</si>
  <si>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</si>
  <si>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</si>
  <si>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</si>
  <si>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</si>
  <si>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</si>
  <si>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</si>
  <si>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</si>
  <si>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</si>
  <si>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</si>
  <si>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</si>
  <si>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</si>
  <si>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</si>
  <si>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</si>
  <si>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</si>
  <si>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</si>
  <si>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</si>
  <si>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</si>
  <si>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</si>
  <si>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</si>
  <si>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</si>
  <si>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</si>
  <si>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</si>
  <si>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</si>
  <si>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</si>
  <si>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</si>
  <si>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</si>
  <si>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</si>
  <si>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</si>
  <si>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</si>
  <si>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</si>
  <si>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</si>
  <si>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</si>
  <si>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</si>
  <si>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</si>
  <si>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</si>
  <si>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</si>
  <si>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</si>
  <si>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</si>
  <si>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</si>
  <si>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</si>
  <si>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</si>
  <si>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</si>
  <si>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</si>
  <si>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</si>
  <si>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</si>
  <si>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</si>
  <si>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</si>
  <si>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</si>
  <si>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</si>
  <si>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</si>
  <si>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</si>
  <si>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</si>
  <si>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</si>
  <si>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</si>
  <si>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</si>
  <si>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</si>
  <si>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</si>
  <si>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</si>
  <si>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</si>
  <si>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</si>
  <si>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</si>
  <si>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</si>
  <si>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</si>
  <si>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</si>
  <si>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</si>
  <si>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</si>
  <si>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</si>
  <si>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</si>
  <si>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</si>
  <si>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</si>
  <si>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</si>
  <si>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</si>
  <si>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</si>
  <si>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</si>
  <si>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</si>
  <si>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</si>
  <si>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</si>
  <si>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</si>
  <si>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</si>
  <si>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</si>
  <si>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</si>
  <si>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</si>
  <si>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</si>
  <si>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</si>
  <si>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</si>
  <si>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</si>
  <si>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</si>
  <si>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</si>
  <si>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</si>
  <si>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</si>
  <si>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</si>
  <si>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</si>
  <si>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</si>
  <si>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</si>
  <si>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</si>
  <si>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</si>
  <si>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</si>
  <si>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</si>
  <si>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</si>
  <si>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</si>
  <si>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</si>
  <si>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</si>
  <si>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</si>
  <si>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</si>
  <si>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</si>
  <si>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</si>
  <si>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</si>
  <si>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</si>
  <si>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</si>
  <si>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</si>
  <si>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</si>
  <si>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</si>
  <si>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</si>
  <si>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</si>
  <si>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</si>
  <si>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</si>
  <si>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</si>
  <si>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</si>
  <si>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</si>
  <si>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</si>
  <si>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</si>
  <si>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</si>
  <si>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</si>
  <si>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</si>
  <si>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</si>
  <si>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</si>
  <si>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</si>
  <si>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</si>
  <si>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</si>
  <si>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</si>
  <si>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</si>
  <si>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</si>
  <si>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</si>
  <si>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</si>
  <si>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</si>
  <si>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</si>
  <si>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</si>
  <si>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</si>
  <si>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</si>
  <si>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</si>
  <si>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</si>
  <si>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</si>
  <si>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</si>
  <si>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</si>
  <si>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</si>
  <si>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</si>
  <si>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</si>
  <si>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</si>
  <si>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</si>
  <si>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</si>
  <si>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</si>
  <si>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</si>
  <si>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</si>
  <si>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</si>
  <si>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</si>
  <si>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</si>
  <si>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</si>
  <si>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</si>
  <si>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</si>
  <si>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</si>
  <si>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</si>
  <si>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</si>
  <si>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</si>
  <si>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</si>
  <si>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</si>
  <si>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</si>
  <si>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</si>
  <si>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</si>
  <si>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</si>
  <si>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</si>
  <si>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</si>
  <si>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</si>
  <si>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</si>
  <si>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</si>
  <si>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</si>
  <si>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</si>
  <si>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</si>
  <si>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</si>
  <si>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</si>
  <si>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</si>
  <si>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</si>
  <si>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</si>
  <si>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</si>
  <si>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</si>
  <si>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</si>
  <si>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</si>
  <si>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</si>
  <si>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</si>
  <si>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</si>
  <si>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</si>
  <si>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</si>
  <si>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</si>
  <si>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</si>
  <si>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</si>
  <si>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</si>
  <si>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</si>
  <si>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</si>
  <si>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</si>
  <si>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</si>
  <si>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</si>
  <si>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</si>
  <si>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</si>
  <si>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</si>
  <si>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</si>
  <si>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</si>
  <si>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</si>
  <si>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</si>
  <si>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</si>
  <si>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</si>
  <si>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</si>
  <si>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</si>
  <si>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</si>
  <si>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</si>
  <si>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</si>
  <si>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</si>
  <si>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</si>
  <si>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</si>
  <si>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</si>
  <si>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</si>
  <si>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</si>
  <si>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</si>
  <si>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</si>
  <si>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</si>
  <si>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</si>
  <si>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</si>
  <si>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</si>
  <si>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</si>
  <si>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</si>
  <si>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</si>
  <si>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</si>
  <si>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</si>
  <si>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</si>
  <si>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</si>
  <si>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</si>
  <si>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</si>
  <si>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</si>
  <si>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</si>
  <si>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</si>
  <si>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</si>
  <si>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</si>
  <si>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</si>
  <si>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</si>
  <si>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</si>
  <si>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</si>
  <si>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</si>
  <si>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</si>
  <si>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</si>
  <si>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</si>
  <si>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</si>
  <si>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</si>
  <si>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</si>
  <si>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</si>
  <si>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</si>
  <si>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</si>
  <si>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</si>
  <si>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</si>
  <si>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</si>
  <si>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</si>
  <si>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</si>
  <si>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</si>
  <si>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</si>
  <si>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</si>
  <si>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</si>
  <si>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</si>
  <si>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</si>
  <si>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</si>
  <si>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</si>
  <si>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</si>
  <si>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</si>
  <si>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</si>
  <si>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</si>
  <si>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</si>
  <si>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</si>
  <si>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</si>
  <si>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</si>
  <si>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</si>
  <si>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</si>
  <si>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</si>
  <si>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</si>
  <si>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</si>
  <si>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</si>
  <si>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</si>
  <si>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</si>
  <si>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</si>
  <si>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</si>
  <si>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</si>
  <si>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</si>
  <si>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</si>
  <si>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</si>
  <si>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</si>
  <si>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</si>
  <si>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</si>
  <si>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</si>
  <si>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</si>
  <si>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</si>
  <si>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</si>
  <si>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</si>
  <si>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</si>
  <si>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</si>
  <si>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</si>
  <si>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</si>
  <si>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</si>
  <si>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</si>
  <si>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</si>
  <si>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</si>
  <si>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</si>
  <si>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</si>
  <si>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</si>
  <si>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</si>
  <si>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</si>
  <si>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</si>
  <si>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</si>
  <si>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</si>
  <si>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</si>
  <si>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</si>
  <si>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</si>
  <si>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</si>
  <si>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</si>
  <si>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</si>
  <si>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</si>
  <si>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</si>
  <si>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</si>
  <si>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</si>
  <si>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</si>
  <si>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</si>
  <si>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</si>
  <si>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</si>
  <si>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</si>
  <si>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</si>
  <si>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</si>
  <si>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</si>
  <si>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</si>
  <si>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</si>
  <si>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</si>
  <si>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</si>
  <si>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</si>
  <si>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</si>
  <si>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</si>
  <si>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</si>
  <si>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</si>
  <si>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</si>
  <si>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</si>
  <si>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</si>
  <si>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</si>
  <si>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</si>
  <si>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</si>
  <si>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</si>
  <si>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</si>
  <si>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</si>
  <si>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</si>
  <si>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</si>
  <si>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</si>
  <si>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</si>
  <si>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</si>
  <si>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</si>
  <si>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</si>
  <si>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</si>
  <si>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</si>
  <si>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</si>
  <si>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</si>
  <si>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</si>
  <si>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</si>
  <si>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</si>
  <si>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</si>
  <si>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</si>
  <si>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</si>
  <si>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</si>
  <si>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</si>
  <si>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</si>
  <si>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</si>
  <si>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</si>
  <si>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</si>
  <si>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</si>
  <si>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</si>
  <si>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</si>
  <si>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</si>
  <si>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</si>
  <si>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</si>
  <si>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</si>
  <si>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</si>
  <si>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</si>
  <si>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</si>
  <si>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</si>
  <si>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</si>
  <si>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</si>
  <si>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</si>
  <si>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</si>
  <si>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</si>
  <si>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</si>
  <si>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</si>
  <si>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</si>
  <si>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</si>
  <si>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</si>
  <si>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</si>
  <si>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</si>
  <si>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</si>
  <si>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</si>
  <si>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</si>
  <si>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</si>
  <si>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</si>
  <si>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</si>
  <si>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</si>
  <si>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</si>
  <si>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</si>
  <si>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</si>
  <si>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</si>
  <si>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</si>
  <si>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</si>
  <si>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</si>
  <si>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</si>
  <si>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</si>
  <si>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</si>
  <si>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</si>
  <si>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</si>
  <si>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</si>
  <si>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</si>
  <si>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</si>
  <si>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</si>
  <si>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</si>
  <si>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</si>
  <si>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</si>
  <si>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</si>
  <si>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</si>
  <si>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</si>
  <si>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</si>
  <si>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</si>
  <si>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</si>
  <si>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</si>
  <si>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</si>
  <si>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</si>
  <si>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</si>
  <si>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</si>
  <si>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</si>
  <si>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</si>
  <si>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</si>
  <si>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</si>
  <si>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</si>
  <si>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</si>
  <si>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</si>
  <si>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</si>
  <si>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</si>
  <si>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</si>
  <si>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</si>
  <si>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</si>
  <si>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</si>
  <si>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</si>
  <si>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</si>
  <si>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</si>
  <si>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</si>
  <si>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</si>
  <si>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</si>
  <si>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</si>
  <si>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</si>
  <si>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</si>
  <si>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</si>
  <si>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</si>
  <si>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</si>
  <si>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</si>
  <si>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</si>
  <si>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</si>
  <si>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</si>
  <si>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</si>
  <si>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</si>
  <si>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</si>
  <si>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</si>
  <si>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</si>
  <si>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</si>
  <si>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</si>
  <si>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</si>
  <si>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</si>
  <si>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</si>
  <si>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</si>
  <si>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</si>
  <si>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</si>
  <si>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</si>
  <si>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</si>
  <si>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</si>
  <si>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</si>
  <si>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</si>
  <si>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</si>
  <si>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</si>
  <si>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</si>
  <si>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</si>
  <si>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</si>
  <si>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</si>
  <si>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</si>
  <si>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</si>
  <si>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</si>
  <si>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</si>
  <si>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</si>
  <si>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</si>
  <si>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</si>
  <si>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</si>
  <si>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</si>
  <si>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</si>
  <si>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</si>
  <si>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</si>
  <si>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</si>
  <si>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</si>
  <si>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</si>
  <si>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</si>
  <si>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</si>
  <si>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</si>
  <si>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</si>
  <si>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</si>
  <si>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</si>
  <si>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</si>
  <si>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</si>
  <si>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</si>
  <si>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</si>
  <si>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</si>
  <si>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</si>
  <si>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</si>
  <si>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</si>
  <si>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</si>
  <si>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</si>
  <si>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</si>
  <si>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</si>
  <si>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</si>
  <si>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</si>
  <si>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</si>
  <si>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</si>
  <si>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</si>
  <si>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</si>
  <si>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</si>
  <si>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</si>
  <si>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</si>
  <si>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</si>
  <si>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</si>
  <si>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</si>
  <si>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</si>
  <si>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</si>
  <si>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</si>
  <si>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</si>
  <si>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</si>
  <si>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</si>
  <si>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</si>
  <si>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</si>
  <si>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</si>
  <si>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</si>
  <si>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</si>
  <si>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</si>
  <si>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</si>
  <si>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</si>
  <si>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</si>
  <si>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</si>
  <si>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</si>
  <si>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</si>
  <si>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</si>
  <si>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</si>
  <si>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</si>
  <si>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</si>
  <si>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</si>
  <si>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</si>
  <si>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</si>
  <si>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</si>
  <si>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</si>
  <si>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</si>
  <si>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</si>
  <si>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</si>
  <si>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</si>
  <si>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</si>
  <si>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</si>
  <si>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</si>
  <si>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</si>
  <si>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</si>
  <si>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</si>
  <si>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</si>
  <si>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</si>
  <si>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</si>
  <si>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</si>
  <si>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</si>
  <si>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</si>
  <si>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</si>
  <si>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</si>
  <si>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</si>
  <si>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</si>
  <si>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</si>
  <si>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</si>
  <si>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</si>
  <si>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</si>
  <si>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</si>
  <si>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</si>
  <si>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</si>
  <si>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</si>
  <si>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</si>
  <si>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</si>
  <si>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</si>
  <si>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</si>
  <si>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</si>
  <si>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</si>
  <si>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</si>
  <si>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</si>
  <si>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</si>
  <si>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</si>
  <si>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</si>
  <si>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</si>
  <si>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</si>
  <si>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</si>
  <si>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</si>
  <si>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</si>
  <si>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</si>
  <si>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</si>
  <si>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</si>
  <si>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</si>
  <si>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</si>
  <si>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</si>
  <si>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</si>
  <si>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</si>
  <si>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</si>
  <si>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</si>
  <si>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</si>
  <si>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</si>
  <si>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</si>
  <si>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</si>
  <si>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</si>
  <si>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</si>
  <si>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</si>
  <si>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</si>
  <si>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</si>
  <si>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</si>
  <si>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</si>
  <si>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</si>
  <si>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</si>
  <si>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</si>
  <si>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</si>
  <si>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</si>
  <si>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</si>
  <si>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</si>
  <si>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</si>
  <si>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</si>
  <si>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</si>
  <si>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</si>
  <si>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</si>
  <si>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</si>
  <si>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</si>
  <si>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</si>
  <si>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</si>
  <si>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</si>
  <si>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</si>
  <si>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</si>
  <si>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</si>
  <si>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</si>
  <si>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</si>
  <si>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</si>
  <si>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</si>
  <si>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</si>
  <si>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</si>
  <si>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</si>
  <si>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</si>
  <si>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</si>
  <si>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</si>
  <si>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</si>
  <si>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</si>
  <si>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</si>
  <si>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</si>
  <si>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</si>
  <si>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</si>
  <si>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</si>
  <si>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</si>
  <si>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</si>
  <si>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</si>
  <si>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</si>
  <si>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</si>
  <si>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</si>
  <si>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</si>
  <si>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</si>
  <si>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</si>
  <si>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</si>
  <si>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</si>
  <si>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</si>
  <si>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</si>
  <si>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</si>
  <si>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</si>
  <si>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</si>
  <si>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</si>
  <si>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</si>
  <si>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</si>
  <si>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</si>
  <si>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</si>
  <si>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</si>
  <si>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</si>
  <si>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</si>
  <si>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</si>
  <si>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</si>
  <si>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</si>
  <si>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</si>
  <si>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</si>
  <si>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</si>
  <si>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</si>
  <si>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</si>
  <si>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</si>
  <si>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</si>
  <si>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</si>
  <si>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</si>
  <si>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</si>
  <si>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</si>
  <si>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</si>
  <si>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</si>
  <si>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</si>
  <si>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</si>
  <si>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</si>
  <si>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</si>
  <si>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</si>
  <si>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</si>
  <si>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</si>
  <si>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</si>
  <si>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</si>
  <si>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</si>
  <si>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</si>
  <si>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</si>
  <si>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</si>
  <si>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</si>
  <si>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</si>
  <si>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</si>
  <si>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</si>
  <si>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</si>
  <si>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</si>
  <si>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</si>
  <si>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</si>
  <si>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</si>
  <si>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</si>
  <si>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</si>
  <si>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</si>
  <si>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</si>
  <si>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</si>
  <si>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</si>
  <si>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</si>
  <si>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</si>
  <si>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</si>
  <si>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</si>
  <si>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</si>
  <si>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</si>
  <si>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</si>
  <si>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</si>
  <si>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</si>
  <si>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</si>
  <si>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</si>
  <si>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</si>
  <si>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</si>
  <si>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</si>
  <si>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</si>
  <si>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</si>
  <si>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</si>
  <si>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</si>
  <si>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</si>
  <si>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</si>
  <si>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</si>
  <si>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</si>
  <si>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</si>
  <si>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</si>
  <si>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</si>
  <si>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</si>
  <si>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</si>
  <si>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</si>
  <si>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</si>
  <si>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</si>
  <si>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</si>
  <si>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</si>
  <si>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</si>
  <si>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</si>
  <si>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</si>
  <si>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</si>
  <si>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</si>
  <si>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</si>
  <si>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</si>
  <si>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</si>
  <si>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</si>
  <si>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</si>
  <si>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</si>
  <si>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</si>
  <si>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</si>
  <si>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</si>
  <si>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</si>
  <si>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</si>
  <si>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</si>
  <si>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</si>
  <si>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</si>
  <si>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</si>
  <si>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</si>
  <si>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</si>
  <si>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</si>
  <si>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</si>
  <si>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</si>
  <si>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</si>
  <si>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</si>
  <si>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</si>
  <si>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</si>
  <si>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</si>
  <si>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</si>
  <si>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</si>
  <si>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</si>
  <si>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</si>
  <si>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</si>
  <si>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</si>
  <si>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</si>
  <si>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</si>
  <si>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</si>
  <si>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</si>
  <si>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</si>
  <si>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</si>
  <si>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</si>
  <si>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</si>
  <si>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</si>
  <si>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</si>
  <si>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</si>
  <si>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</si>
  <si>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</si>
  <si>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</si>
  <si>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</si>
  <si>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</si>
  <si>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</si>
  <si>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</si>
  <si>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</si>
  <si>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</si>
  <si>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</si>
  <si>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</si>
  <si>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</si>
  <si>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</si>
  <si>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</si>
  <si>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</si>
  <si>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</si>
  <si>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</si>
  <si>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</si>
  <si>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</si>
  <si>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</si>
  <si>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</si>
  <si>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</si>
  <si>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</si>
  <si>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</si>
  <si>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</si>
  <si>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</si>
  <si>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</si>
  <si>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</si>
  <si>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</si>
  <si>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</si>
  <si>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</si>
  <si>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</si>
  <si>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</si>
  <si>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</si>
  <si>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</si>
  <si>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</si>
  <si>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</si>
  <si>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</si>
  <si>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</si>
  <si>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</si>
  <si>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</si>
  <si>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</si>
  <si>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</si>
  <si>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</si>
  <si>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</si>
  <si>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</si>
  <si>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</si>
  <si>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</si>
  <si>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</si>
  <si>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</si>
  <si>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</si>
  <si>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</si>
  <si>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</si>
  <si>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</si>
  <si>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</si>
  <si>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</si>
  <si>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</si>
  <si>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</si>
  <si>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</si>
  <si>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</si>
  <si>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</si>
  <si>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</si>
  <si>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</si>
  <si>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</si>
  <si>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</si>
  <si>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</si>
  <si>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</si>
  <si>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</si>
  <si>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</si>
  <si>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</si>
  <si>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</si>
  <si>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</si>
  <si>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</si>
  <si>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</si>
  <si>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</si>
  <si>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</si>
  <si>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</si>
  <si>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</si>
  <si>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</si>
  <si>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</si>
  <si>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</si>
  <si>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</si>
  <si>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</si>
  <si>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</si>
  <si>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</si>
  <si>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</si>
  <si>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</si>
  <si>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</si>
  <si>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</si>
  <si>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</si>
  <si>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</si>
  <si>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</si>
  <si>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</si>
  <si>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</si>
  <si>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</si>
  <si>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</si>
  <si>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</si>
  <si>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</si>
  <si>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</si>
  <si>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</si>
  <si>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</si>
  <si>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</si>
  <si>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</si>
  <si>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</si>
  <si>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</si>
  <si>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</si>
  <si>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</si>
  <si>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</si>
  <si>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</si>
  <si>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</si>
  <si>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</si>
  <si>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</si>
  <si>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</si>
  <si>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</si>
  <si>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</si>
  <si>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</si>
  <si>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</si>
  <si>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</si>
  <si>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</si>
  <si>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</si>
  <si>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</si>
  <si>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</si>
  <si>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</si>
  <si>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</si>
  <si>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</si>
  <si>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</si>
  <si>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</si>
  <si>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</si>
  <si>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</si>
  <si>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</si>
  <si>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</si>
  <si>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</si>
  <si>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</si>
  <si>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</si>
  <si>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</si>
  <si>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</si>
  <si>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</si>
  <si>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</si>
  <si>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</si>
  <si>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</si>
  <si>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</si>
  <si>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</si>
  <si>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</si>
  <si>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</si>
  <si>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</si>
  <si>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</si>
  <si>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</si>
  <si>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</si>
  <si>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</si>
  <si>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</si>
  <si>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</si>
  <si>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</si>
  <si>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</si>
  <si>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</si>
  <si>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</si>
  <si>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</si>
  <si>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</si>
  <si>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</si>
  <si>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</si>
  <si>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</si>
  <si>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</si>
  <si>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</si>
  <si>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</si>
  <si>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</si>
  <si>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</si>
  <si>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</si>
  <si>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</si>
  <si>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</si>
  <si>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</si>
  <si>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</si>
  <si>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</si>
  <si>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</si>
  <si>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</si>
  <si>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</si>
  <si>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</si>
  <si>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</si>
  <si>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</si>
  <si>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</si>
  <si>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</si>
  <si>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</si>
  <si>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</si>
  <si>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</si>
  <si>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</si>
  <si>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</si>
  <si>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</si>
  <si>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</si>
  <si>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</si>
  <si>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</si>
  <si>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</si>
  <si>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</si>
  <si>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</si>
  <si>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</si>
  <si>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</si>
  <si>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</si>
  <si>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</si>
  <si>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</si>
  <si>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</si>
  <si>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</si>
  <si>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</si>
  <si>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</si>
  <si>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</si>
  <si>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</si>
  <si>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</si>
  <si>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</si>
  <si>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</si>
  <si>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</si>
  <si>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</si>
  <si>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</si>
  <si>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</si>
  <si>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</si>
  <si>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</si>
  <si>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</si>
  <si>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</si>
  <si>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</si>
  <si>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</si>
  <si>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</si>
  <si>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</si>
  <si>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</si>
  <si>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</si>
  <si>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</si>
  <si>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</si>
  <si>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</si>
  <si>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</si>
  <si>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</si>
  <si>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</si>
  <si>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</si>
  <si>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</si>
  <si>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</si>
  <si>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</si>
  <si>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</si>
  <si>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</si>
  <si>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</si>
  <si>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</si>
  <si>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</si>
  <si>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</si>
  <si>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</si>
  <si>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</si>
  <si>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</si>
  <si>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</si>
  <si>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</si>
  <si>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</si>
  <si>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</si>
  <si>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</si>
  <si>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</si>
  <si>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</si>
  <si>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</si>
  <si>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</si>
  <si>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</si>
  <si>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</si>
  <si>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</si>
  <si>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</si>
  <si>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</si>
  <si>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</si>
  <si>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</si>
  <si>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</si>
  <si>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</si>
  <si>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</si>
  <si>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</si>
  <si>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</si>
  <si>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</si>
  <si>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</si>
  <si>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</si>
  <si>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</si>
  <si>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</si>
  <si>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</si>
  <si>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</si>
  <si>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</si>
  <si>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</si>
  <si>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</si>
  <si>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</si>
  <si>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</si>
  <si>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</si>
  <si>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</si>
  <si>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</si>
  <si>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</si>
  <si>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</si>
  <si>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</si>
  <si>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</si>
  <si>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</si>
  <si>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</si>
  <si>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</si>
  <si>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</si>
  <si>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</si>
  <si>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</si>
  <si>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</si>
  <si>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</si>
  <si>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</si>
  <si>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</si>
  <si>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</si>
  <si>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</si>
  <si>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</si>
  <si>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</si>
  <si>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</si>
  <si>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</si>
  <si>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</si>
  <si>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</si>
  <si>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</si>
  <si>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</si>
  <si>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</si>
  <si>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</si>
  <si>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</si>
  <si>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</si>
  <si>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</si>
  <si>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</si>
  <si>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</si>
  <si>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</si>
  <si>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</si>
  <si>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</si>
  <si>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</si>
  <si>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</si>
  <si>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</si>
  <si>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</si>
  <si>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</si>
  <si>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</si>
  <si>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</si>
  <si>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</si>
  <si>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</si>
  <si>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</si>
  <si>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</si>
  <si>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</si>
  <si>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</si>
  <si>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</si>
  <si>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</si>
  <si>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</si>
  <si>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</si>
  <si>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</si>
  <si>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</si>
  <si>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</si>
  <si>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</si>
  <si>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</si>
  <si>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</si>
  <si>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</si>
  <si>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</si>
  <si>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</si>
  <si>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</si>
  <si>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</si>
  <si>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</si>
  <si>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</si>
  <si>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</si>
  <si>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</si>
  <si>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</si>
  <si>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</si>
  <si>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</si>
  <si>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</si>
  <si>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</si>
  <si>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</si>
  <si>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</si>
  <si>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</si>
  <si>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</si>
  <si>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</si>
  <si>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</si>
  <si>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</si>
  <si>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</si>
  <si>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</si>
  <si>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</si>
  <si>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</si>
  <si>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</si>
  <si>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</si>
  <si>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</si>
  <si>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</si>
  <si>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</si>
  <si>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</si>
  <si>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</si>
  <si>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</si>
  <si>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</si>
  <si>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</si>
  <si>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</si>
  <si>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</si>
  <si>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</si>
  <si>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</si>
  <si>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</si>
  <si>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</si>
  <si>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</si>
  <si>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</si>
  <si>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</si>
  <si>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</si>
  <si>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</si>
  <si>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</si>
  <si>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</si>
  <si>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</si>
  <si>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</si>
  <si>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</si>
  <si>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</si>
  <si>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</si>
  <si>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</si>
  <si>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</si>
  <si>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</si>
  <si>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</si>
  <si>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</si>
  <si>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</si>
  <si>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</si>
  <si>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</si>
  <si>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</si>
  <si>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</si>
  <si>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</si>
  <si>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</si>
  <si>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</si>
  <si>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</si>
  <si>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</si>
  <si>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</si>
  <si>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</si>
  <si>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</si>
  <si>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</si>
  <si>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</si>
  <si>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</si>
  <si>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</si>
  <si>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</si>
  <si>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</si>
  <si>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</si>
  <si>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</si>
  <si>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</si>
  <si>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</si>
  <si>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</si>
  <si>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</si>
  <si>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</si>
  <si>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</si>
  <si>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</si>
  <si>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</si>
  <si>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</si>
  <si>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</si>
  <si>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</si>
  <si>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</si>
  <si>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</si>
  <si>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</si>
  <si>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</si>
  <si>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</si>
  <si>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</si>
  <si>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</si>
  <si>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</si>
  <si>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</si>
  <si>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</si>
  <si>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</si>
  <si>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</si>
  <si>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</si>
  <si>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</si>
  <si>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</si>
  <si>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</si>
  <si>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</si>
  <si>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</si>
  <si>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</si>
  <si>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</si>
  <si>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</si>
  <si>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</si>
  <si>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</si>
  <si>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</si>
  <si>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</si>
  <si>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</si>
  <si>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</si>
  <si>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</si>
  <si>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</si>
  <si>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</si>
  <si>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</si>
  <si>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</si>
  <si>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</si>
  <si>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</si>
  <si>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</si>
  <si>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</si>
  <si>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</si>
  <si>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</si>
  <si>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</si>
  <si>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</si>
  <si>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</si>
  <si>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</si>
  <si>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</si>
  <si>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</si>
  <si>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</si>
  <si>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</si>
  <si>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</si>
  <si>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</si>
  <si>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</si>
  <si>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</si>
  <si>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</si>
  <si>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</si>
  <si>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</si>
  <si>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</si>
  <si>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</si>
  <si>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</si>
  <si>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</si>
  <si>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</si>
  <si>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</si>
  <si>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</si>
  <si>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</si>
  <si>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</si>
  <si>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</si>
  <si>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</si>
  <si>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</si>
  <si>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</si>
  <si>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</si>
  <si>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</si>
  <si>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</si>
  <si>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</si>
  <si>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</si>
  <si>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</si>
  <si>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</si>
  <si>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</si>
  <si>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</si>
  <si>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</si>
  <si>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</si>
  <si>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</si>
  <si>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</si>
  <si>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</si>
  <si>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</si>
  <si>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</si>
  <si>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</si>
  <si>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</si>
  <si>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</si>
  <si>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</si>
  <si>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</si>
  <si>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</si>
  <si>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</si>
  <si>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</si>
  <si>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</si>
  <si>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</si>
  <si>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</si>
  <si>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</si>
  <si>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</si>
  <si>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</si>
  <si>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</si>
  <si>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</si>
  <si>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</si>
  <si>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</si>
  <si>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</si>
  <si>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</si>
  <si>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</si>
  <si>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</si>
  <si>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</si>
  <si>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</si>
  <si>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</si>
  <si>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</si>
  <si>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</si>
  <si>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</si>
  <si>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</si>
  <si>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</si>
  <si>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</si>
  <si>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</si>
  <si>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</si>
  <si>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</si>
  <si>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</si>
  <si>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</si>
  <si>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</si>
  <si>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</si>
  <si>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</si>
  <si>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</si>
  <si>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</si>
  <si>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</si>
  <si>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</si>
  <si>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</si>
  <si>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</si>
  <si>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</si>
  <si>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</si>
  <si>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</si>
  <si>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</si>
  <si>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</si>
  <si>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</si>
  <si>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</si>
  <si>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</si>
  <si>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</si>
  <si>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</si>
  <si>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</si>
  <si>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</si>
  <si>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</si>
  <si>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</si>
  <si>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</si>
  <si>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</si>
  <si>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</si>
  <si>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</si>
  <si>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</si>
  <si>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</si>
  <si>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</si>
  <si>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</si>
  <si>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</si>
  <si>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</si>
  <si>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</si>
  <si>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</si>
  <si>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</si>
  <si>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</si>
  <si>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</si>
  <si>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</si>
  <si>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</si>
  <si>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</si>
  <si>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</si>
  <si>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</si>
  <si>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</si>
  <si>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</si>
  <si>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</si>
  <si>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</si>
  <si>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</si>
  <si>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</si>
  <si>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</si>
  <si>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</si>
  <si>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</si>
  <si>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</si>
  <si>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</si>
  <si>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</si>
  <si>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</si>
  <si>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</si>
  <si>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</si>
  <si>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</si>
  <si>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</si>
  <si>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</si>
  <si>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</si>
  <si>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</si>
  <si>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</si>
  <si>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</si>
  <si>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</si>
  <si>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</si>
  <si>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</si>
  <si>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</si>
  <si>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</si>
  <si>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</si>
  <si>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</si>
  <si>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</si>
  <si>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</si>
  <si>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</si>
  <si>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</si>
  <si>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</si>
  <si>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</si>
  <si>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</si>
  <si>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</si>
  <si>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</si>
  <si>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</si>
  <si>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</si>
  <si>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</si>
  <si>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</si>
  <si>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</si>
  <si>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</si>
  <si>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</si>
  <si>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</si>
  <si>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</si>
  <si>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</si>
  <si>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</si>
  <si>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</si>
  <si>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</si>
  <si>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</si>
  <si>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</si>
  <si>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</si>
  <si>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</si>
  <si>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</si>
  <si>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</si>
  <si>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</si>
  <si>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</si>
  <si>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</si>
  <si>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</si>
  <si>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</si>
  <si>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</si>
  <si>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</si>
  <si>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</si>
  <si>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</si>
  <si>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</si>
  <si>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</si>
  <si>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</si>
  <si>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</si>
  <si>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</si>
  <si>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</si>
  <si>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</si>
  <si>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</si>
  <si>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</si>
  <si>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</si>
  <si>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</si>
  <si>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</si>
  <si>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</si>
  <si>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</si>
  <si>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</si>
  <si>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</si>
  <si>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</si>
  <si>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</si>
  <si>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</si>
  <si>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</si>
  <si>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</si>
  <si>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</si>
  <si>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</si>
  <si>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</si>
  <si>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</si>
  <si>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</si>
  <si>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</si>
  <si>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</si>
  <si>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</si>
  <si>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</si>
  <si>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</si>
  <si>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</si>
  <si>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</si>
  <si>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</si>
  <si>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</si>
  <si>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</si>
  <si>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</si>
  <si>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</si>
  <si>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</si>
  <si>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</si>
  <si>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</si>
  <si>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</si>
  <si>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</si>
  <si>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</si>
  <si>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</si>
  <si>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</si>
  <si>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</si>
  <si>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</si>
  <si>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</si>
  <si>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</si>
  <si>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</si>
  <si>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</si>
  <si>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</si>
  <si>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</si>
  <si>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</si>
  <si>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</si>
  <si>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</si>
  <si>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</si>
  <si>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</si>
  <si>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</si>
  <si>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</si>
  <si>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</si>
  <si>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</si>
  <si>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</si>
  <si>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</si>
  <si>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</si>
  <si>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</si>
  <si>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</si>
  <si>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</si>
  <si>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</si>
  <si>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</si>
  <si>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</si>
  <si>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</si>
  <si>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</si>
  <si>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</si>
  <si>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</si>
  <si>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</si>
  <si>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</si>
  <si>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</si>
  <si>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</si>
  <si>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</si>
  <si>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</si>
  <si>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</si>
  <si>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</si>
  <si>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</si>
  <si>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</si>
  <si>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</si>
  <si>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</si>
  <si>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</si>
  <si>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</si>
  <si>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</si>
  <si>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</si>
  <si>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</si>
  <si>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</si>
  <si>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</si>
  <si>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</si>
  <si>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</si>
  <si>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</si>
  <si>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</si>
  <si>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</si>
  <si>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</si>
  <si>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</si>
  <si>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</si>
  <si>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</si>
  <si>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</si>
  <si>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</si>
  <si>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</si>
  <si>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</si>
  <si>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</si>
  <si>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</si>
  <si>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</si>
  <si>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</si>
  <si>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</si>
  <si>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</si>
  <si>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</si>
  <si>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</si>
  <si>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</si>
  <si>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</si>
  <si>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</si>
  <si>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</si>
  <si>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</si>
  <si>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</si>
  <si>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</si>
  <si>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</si>
  <si>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</si>
  <si>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</si>
  <si>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</si>
  <si>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</si>
  <si>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</si>
  <si>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</si>
  <si>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</si>
  <si>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</si>
  <si>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</si>
  <si>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</si>
  <si>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</si>
  <si>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</si>
  <si>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</si>
  <si>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</si>
  <si>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</si>
  <si>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</si>
  <si>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</si>
  <si>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</si>
  <si>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</si>
  <si>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</si>
  <si>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</si>
  <si>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</si>
  <si>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</si>
  <si>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</si>
  <si>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</si>
  <si>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</si>
  <si>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</si>
  <si>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</si>
  <si>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</si>
  <si>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</si>
  <si>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</si>
  <si>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</si>
  <si>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</si>
  <si>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</si>
  <si>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</si>
  <si>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</si>
  <si>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</si>
  <si>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</si>
  <si>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</si>
  <si>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</si>
  <si>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</si>
  <si>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</si>
  <si>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</si>
  <si>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</si>
  <si>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</si>
  <si>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</si>
  <si>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</si>
  <si>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</si>
  <si>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</si>
  <si>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</si>
  <si>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</si>
  <si>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</si>
  <si>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</si>
  <si>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</si>
  <si>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</si>
  <si>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</si>
  <si>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</si>
  <si>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</si>
  <si>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</si>
  <si>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</si>
  <si>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</si>
  <si>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</si>
  <si>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</si>
  <si>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</si>
  <si>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</si>
  <si>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</si>
  <si>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</si>
  <si>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</si>
  <si>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</si>
  <si>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</si>
  <si>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</si>
  <si>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</si>
  <si>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</si>
  <si>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</si>
  <si>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</si>
  <si>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</si>
  <si>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</si>
  <si>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</si>
  <si>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</si>
  <si>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</si>
  <si>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</si>
  <si>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</si>
  <si>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</si>
  <si>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</si>
  <si>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</si>
  <si>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</si>
  <si>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</si>
  <si>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</si>
  <si>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</si>
  <si>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</si>
  <si>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</si>
  <si>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</si>
  <si>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</si>
  <si>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</si>
  <si>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</si>
  <si>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</si>
  <si>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</si>
  <si>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</si>
  <si>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</si>
  <si>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</si>
  <si>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</si>
  <si>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</si>
  <si>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</si>
  <si>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</si>
  <si>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</si>
  <si>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</si>
  <si>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</si>
  <si>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</si>
  <si>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</si>
  <si>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</si>
  <si>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</si>
  <si>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</si>
  <si>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</si>
  <si>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</si>
  <si>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</si>
  <si>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</si>
  <si>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</si>
  <si>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</si>
  <si>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</si>
  <si>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</si>
  <si>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</si>
  <si>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</si>
  <si>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</si>
  <si>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</si>
  <si>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</si>
  <si>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</si>
  <si>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</si>
  <si>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</si>
  <si>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</si>
  <si>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</si>
  <si>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</si>
  <si>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</si>
  <si>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</si>
  <si>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</si>
  <si>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</si>
  <si>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</si>
  <si>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</si>
  <si>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</si>
  <si>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</si>
  <si>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</si>
  <si>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</si>
  <si>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</si>
  <si>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</si>
  <si>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</si>
  <si>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</si>
  <si>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</si>
  <si>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</si>
  <si>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</si>
  <si>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</si>
  <si>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</si>
  <si>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</si>
  <si>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</si>
  <si>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</si>
  <si>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</si>
  <si>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</si>
  <si>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</si>
  <si>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</si>
  <si>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</si>
  <si>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</si>
  <si>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</si>
  <si>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</si>
  <si>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</si>
  <si>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</si>
  <si>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</si>
  <si>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</si>
  <si>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</si>
  <si>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</si>
  <si>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</si>
  <si>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</si>
  <si>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</si>
  <si>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</si>
  <si>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</si>
  <si>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</si>
  <si>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</si>
  <si>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</si>
  <si>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</si>
  <si>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</si>
  <si>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</si>
  <si>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</si>
  <si>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</si>
  <si>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</si>
  <si>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</si>
  <si>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</si>
  <si>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</si>
  <si>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</si>
  <si>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</si>
  <si>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</si>
  <si>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</si>
  <si>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</si>
  <si>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</si>
  <si>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</si>
  <si>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</si>
  <si>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</si>
  <si>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</si>
  <si>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</si>
  <si>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</si>
  <si>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</si>
  <si>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</si>
  <si>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</si>
  <si>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</si>
  <si>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</si>
  <si>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</si>
  <si>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</si>
  <si>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</si>
  <si>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</si>
  <si>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</si>
  <si>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</si>
  <si>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</si>
  <si>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</si>
  <si>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</si>
  <si>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</si>
  <si>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</si>
  <si>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</si>
  <si>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</si>
  <si>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</si>
  <si>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</si>
  <si>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</si>
  <si>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</si>
  <si>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</si>
  <si>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</si>
  <si>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</si>
  <si>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</si>
  <si>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</si>
  <si>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</si>
  <si>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</si>
  <si>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</si>
  <si>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</si>
  <si>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</si>
  <si>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</si>
  <si>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</si>
  <si>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</si>
  <si>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</si>
  <si>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</si>
  <si>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</si>
  <si>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</si>
  <si>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</si>
  <si>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</si>
  <si>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</si>
  <si>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</si>
  <si>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</si>
  <si>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</si>
  <si>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</si>
  <si>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</si>
  <si>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</si>
  <si>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</si>
  <si>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</si>
  <si>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</si>
  <si>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</si>
  <si>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</si>
  <si>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</si>
  <si>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</si>
  <si>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</si>
  <si>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</si>
  <si>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</si>
  <si>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</si>
  <si>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</si>
  <si>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</si>
  <si>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</si>
  <si>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</si>
  <si>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</si>
  <si>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</si>
  <si>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</si>
  <si>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</si>
  <si>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</si>
  <si>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</si>
  <si>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</si>
  <si>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</si>
  <si>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</si>
  <si>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</si>
  <si>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</si>
  <si>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</si>
  <si>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</si>
  <si>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</si>
  <si>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</si>
  <si>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</si>
  <si>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</si>
  <si>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</si>
  <si>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</si>
  <si>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</si>
  <si>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</si>
  <si>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</si>
  <si>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</si>
  <si>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</si>
  <si>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</si>
  <si>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</si>
  <si>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</si>
  <si>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</si>
  <si>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</si>
  <si>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</si>
  <si>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</si>
  <si>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</si>
  <si>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</si>
  <si>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</si>
  <si>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</si>
  <si>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</si>
  <si>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</si>
  <si>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</si>
  <si>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</si>
  <si>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</si>
  <si>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</si>
  <si>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</si>
  <si>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</si>
  <si>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</si>
  <si>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</si>
  <si>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</si>
  <si>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</si>
  <si>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</si>
  <si>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</si>
  <si>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</si>
  <si>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</si>
  <si>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</si>
  <si>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</si>
  <si>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</si>
  <si>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</si>
  <si>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</si>
  <si>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</si>
  <si>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</si>
  <si>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</si>
  <si>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</si>
  <si>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</si>
  <si>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</si>
  <si>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</si>
  <si>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</si>
  <si>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</si>
  <si>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</si>
  <si>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</si>
  <si>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</si>
  <si>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</si>
  <si>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</si>
  <si>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</si>
  <si>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</si>
  <si>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</si>
  <si>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</si>
  <si>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</si>
  <si>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</si>
  <si>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</si>
  <si>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</si>
  <si>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</si>
  <si>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</si>
  <si>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</si>
  <si>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</si>
  <si>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</si>
  <si>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</si>
  <si>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</si>
  <si>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</si>
  <si>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</si>
  <si>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</si>
  <si>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</si>
  <si>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</si>
  <si>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</si>
  <si>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</si>
  <si>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</si>
  <si>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</si>
  <si>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</si>
  <si>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</si>
  <si>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</si>
  <si>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</si>
  <si>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</si>
  <si>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</si>
  <si>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</si>
  <si>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</si>
  <si>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</si>
  <si>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</si>
  <si>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</si>
  <si>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</si>
  <si>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</si>
  <si>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</si>
  <si>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</si>
  <si>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</si>
  <si>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</si>
  <si>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</si>
  <si>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</si>
  <si>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</si>
  <si>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</si>
  <si>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</si>
  <si>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</si>
  <si>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</si>
  <si>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</si>
  <si>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</si>
  <si>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</si>
  <si>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</si>
  <si>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</si>
  <si>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</si>
  <si>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</si>
  <si>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</si>
  <si>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</si>
  <si>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</si>
  <si>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</si>
  <si>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</si>
  <si>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</si>
  <si>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</si>
  <si>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</si>
  <si>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</si>
  <si>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</si>
  <si>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</si>
  <si>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</si>
  <si>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</si>
  <si>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</si>
  <si>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</si>
  <si>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</si>
  <si>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</si>
  <si>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</si>
  <si>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</si>
  <si>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</si>
  <si>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</si>
  <si>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</si>
  <si>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</si>
  <si>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</si>
  <si>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</si>
  <si>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</si>
  <si>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</si>
  <si>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</si>
  <si>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</si>
  <si>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</si>
  <si>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</si>
  <si>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</si>
  <si>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</si>
  <si>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</si>
  <si>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</si>
  <si>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</si>
  <si>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</si>
  <si>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</si>
  <si>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</si>
  <si>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</si>
  <si>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</si>
  <si>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</si>
  <si>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</si>
  <si>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</si>
  <si>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</si>
  <si>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</si>
  <si>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</si>
  <si>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</si>
  <si>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</si>
  <si>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</si>
  <si>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</si>
  <si>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</si>
  <si>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</si>
  <si>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</si>
  <si>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</si>
  <si>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</si>
  <si>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</si>
  <si>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</si>
  <si>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</si>
  <si>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</si>
  <si>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</si>
  <si>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</si>
  <si>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</si>
  <si>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</si>
  <si>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</si>
  <si>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</si>
  <si>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</si>
  <si>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</si>
  <si>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</si>
  <si>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</si>
  <si>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</si>
  <si>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</si>
  <si>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</si>
  <si>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</si>
  <si>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</si>
  <si>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</si>
  <si>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</si>
  <si>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</si>
  <si>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</si>
  <si>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</si>
  <si>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</si>
  <si>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</si>
  <si>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</si>
  <si>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</si>
  <si>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</si>
  <si>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</si>
  <si>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</si>
  <si>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</si>
  <si>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</si>
  <si>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</si>
  <si>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</si>
  <si>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</si>
  <si>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</si>
  <si>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</si>
  <si>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</si>
  <si>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</si>
  <si>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</si>
  <si>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</si>
  <si>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</si>
  <si>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</si>
  <si>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</si>
  <si>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</si>
  <si>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</si>
  <si>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</si>
  <si>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</si>
  <si>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</si>
  <si>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</si>
  <si>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</si>
  <si>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</si>
  <si>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</si>
  <si>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</si>
  <si>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</si>
  <si>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</si>
  <si>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</si>
  <si>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</si>
  <si>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</si>
  <si>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</si>
  <si>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</si>
  <si>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</si>
  <si>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</si>
  <si>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</si>
  <si>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</si>
  <si>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</si>
  <si>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</si>
  <si>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</si>
  <si>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</si>
  <si>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</si>
  <si>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</si>
  <si>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</si>
  <si>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</si>
  <si>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</si>
  <si>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</si>
  <si>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</si>
  <si>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</si>
  <si>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</si>
  <si>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</si>
  <si>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</si>
  <si>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</si>
  <si>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</si>
  <si>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</si>
  <si>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</si>
  <si>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</si>
  <si>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</si>
  <si>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</si>
  <si>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</si>
  <si>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</si>
  <si>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</si>
  <si>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</si>
  <si>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</si>
  <si>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</si>
  <si>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</si>
  <si>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</si>
  <si>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</si>
  <si>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</si>
  <si>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</si>
  <si>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</si>
  <si>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</si>
  <si>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</si>
  <si>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</si>
  <si>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</si>
  <si>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</si>
  <si>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</si>
  <si>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</si>
  <si>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</si>
  <si>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</si>
  <si>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</si>
  <si>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</si>
  <si>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</si>
  <si>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</si>
  <si>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</si>
  <si>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</si>
  <si>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</si>
  <si>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</si>
  <si>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</si>
  <si>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</si>
  <si>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</si>
  <si>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</si>
  <si>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</si>
  <si>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</si>
  <si>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</si>
  <si>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</si>
  <si>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</si>
  <si>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</si>
  <si>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</si>
  <si>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</si>
  <si>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</si>
  <si>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</si>
  <si>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</si>
  <si>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</si>
  <si>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</si>
  <si>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</si>
  <si>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</si>
  <si>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</si>
  <si>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</si>
  <si>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</si>
  <si>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</si>
  <si>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</si>
  <si>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</si>
  <si>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</si>
  <si>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</si>
  <si>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</si>
  <si>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</si>
  <si>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</si>
  <si>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</si>
  <si>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</si>
  <si>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</si>
  <si>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</si>
  <si>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</si>
  <si>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</si>
  <si>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</si>
  <si>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</si>
  <si>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</si>
  <si>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</si>
  <si>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</si>
  <si>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</si>
  <si>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</si>
  <si>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</si>
  <si>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</si>
  <si>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</si>
  <si>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</si>
  <si>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</si>
  <si>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</si>
  <si>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</si>
  <si>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</si>
  <si>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</si>
  <si>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</si>
  <si>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</si>
  <si>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</si>
  <si>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</si>
  <si>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</si>
  <si>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</si>
  <si>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</si>
  <si>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</si>
  <si>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</si>
  <si>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</si>
  <si>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</si>
  <si>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</si>
  <si>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</si>
  <si>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</si>
  <si>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</si>
  <si>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</si>
  <si>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</si>
  <si>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</si>
  <si>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</si>
  <si>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</si>
  <si>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</si>
  <si>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</si>
  <si>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</si>
  <si>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</si>
  <si>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</si>
  <si>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</si>
  <si>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</si>
  <si>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</si>
  <si>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</si>
  <si>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</si>
  <si>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</si>
  <si>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</si>
  <si>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</si>
  <si>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</si>
  <si>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</si>
  <si>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</si>
  <si>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</si>
  <si>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</si>
  <si>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</si>
  <si>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</si>
  <si>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</si>
  <si>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</si>
  <si>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</si>
  <si>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</si>
  <si>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</si>
  <si>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</si>
  <si>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</si>
  <si>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</si>
  <si>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</si>
  <si>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</si>
  <si>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</si>
  <si>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</si>
  <si>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</si>
  <si>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</si>
  <si>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</si>
  <si>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</si>
  <si>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</si>
  <si>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</si>
  <si>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</si>
  <si>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</si>
  <si>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</si>
  <si>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</si>
  <si>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</si>
  <si>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</si>
  <si>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</si>
  <si>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</si>
  <si>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</si>
  <si>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</si>
  <si>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</si>
  <si>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</si>
  <si>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</si>
  <si>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</si>
  <si>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</si>
  <si>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</si>
  <si>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</si>
  <si>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</si>
  <si>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</si>
  <si>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</si>
  <si>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</si>
  <si>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</si>
  <si>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</si>
  <si>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</si>
  <si>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</si>
  <si>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</si>
  <si>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</si>
  <si>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</si>
  <si>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</si>
  <si>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</si>
  <si>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</si>
  <si>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</si>
  <si>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</si>
  <si>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</si>
  <si>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</si>
  <si>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</si>
  <si>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</si>
  <si>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</si>
  <si>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</si>
  <si>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</si>
  <si>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</si>
  <si>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</si>
  <si>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</si>
  <si>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</si>
  <si>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</si>
  <si>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</si>
  <si>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</si>
  <si>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</si>
  <si>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</si>
  <si>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</si>
  <si>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</si>
  <si>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</si>
  <si>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</si>
  <si>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</si>
  <si>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</si>
  <si>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</si>
  <si>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</si>
  <si>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</si>
  <si>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</si>
  <si>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</si>
  <si>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</si>
  <si>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</si>
  <si>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</si>
  <si>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</si>
  <si>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</si>
  <si>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</si>
  <si>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</si>
  <si>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</si>
  <si>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</si>
  <si>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</si>
  <si>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</si>
  <si>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</si>
  <si>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</si>
  <si>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</si>
  <si>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</si>
  <si>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</si>
  <si>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</si>
  <si>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</si>
  <si>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</si>
  <si>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</si>
  <si>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</si>
  <si>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</si>
  <si>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</si>
  <si>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</si>
  <si>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</si>
  <si>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</si>
  <si>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</si>
  <si>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</si>
  <si>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</si>
  <si>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</si>
  <si>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</si>
  <si>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</si>
  <si>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</si>
  <si>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</si>
  <si>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</si>
  <si>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</si>
  <si>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</si>
  <si>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</si>
  <si>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</si>
  <si>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</si>
  <si>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</si>
  <si>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</si>
  <si>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</si>
  <si>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</si>
  <si>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</si>
  <si>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</si>
  <si>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</si>
  <si>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</si>
  <si>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</si>
  <si>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</si>
  <si>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</si>
  <si>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</si>
  <si>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</si>
  <si>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</si>
  <si>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</si>
  <si>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</si>
  <si>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</si>
  <si>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</si>
  <si>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</si>
  <si>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</si>
  <si>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</si>
  <si>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</si>
  <si>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</si>
  <si>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</si>
  <si>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</si>
  <si>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</si>
  <si>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</si>
  <si>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</si>
  <si>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</si>
  <si>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</si>
  <si>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</si>
  <si>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</si>
  <si>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</si>
  <si>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</si>
  <si>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</si>
  <si>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</si>
  <si>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</si>
  <si>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</si>
  <si>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</si>
  <si>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</si>
  <si>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</si>
  <si>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</si>
  <si>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</si>
  <si>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</si>
  <si>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</si>
  <si>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</si>
  <si>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</si>
  <si>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</si>
  <si>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</si>
  <si>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</si>
  <si>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</si>
  <si>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</si>
  <si>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</si>
  <si>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</si>
  <si>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</si>
  <si>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</si>
  <si>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</si>
  <si>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</si>
  <si>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</si>
  <si>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</si>
  <si>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</si>
  <si>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</si>
  <si>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</si>
  <si>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</si>
  <si>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</si>
  <si>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</si>
  <si>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</si>
  <si>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</si>
  <si>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</si>
  <si>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</si>
  <si>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</si>
  <si>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</si>
  <si>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</si>
  <si>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</si>
  <si>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</si>
  <si>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</si>
  <si>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</si>
  <si>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</si>
  <si>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</si>
  <si>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</si>
  <si>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</si>
  <si>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</si>
  <si>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</si>
  <si>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</si>
  <si>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</si>
  <si>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</si>
  <si>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</si>
  <si>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</si>
  <si>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</si>
  <si>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</si>
  <si>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</si>
  <si>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</si>
  <si>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</si>
  <si>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</si>
  <si>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</si>
  <si>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</si>
  <si>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</si>
  <si>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</si>
  <si>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</si>
  <si>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</si>
  <si>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</si>
  <si>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</si>
  <si>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</si>
  <si>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</si>
  <si>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</si>
  <si>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</si>
  <si>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</si>
  <si>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</si>
  <si>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</si>
  <si>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</si>
  <si>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</si>
  <si>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</si>
  <si>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</si>
  <si>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</si>
  <si>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</si>
  <si>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</si>
  <si>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</si>
  <si>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</si>
  <si>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</si>
  <si>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</si>
  <si>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</si>
  <si>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</si>
  <si>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</si>
  <si>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</si>
  <si>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</si>
  <si>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</si>
  <si>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</si>
  <si>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</si>
  <si>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</si>
  <si>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</si>
  <si>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</si>
  <si>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</si>
  <si>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</si>
  <si>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</si>
  <si>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</si>
  <si>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</si>
  <si>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</si>
  <si>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</si>
  <si>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</si>
  <si>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</si>
  <si>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</si>
  <si>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</si>
  <si>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</si>
  <si>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</si>
  <si>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</si>
  <si>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</si>
  <si>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</si>
  <si>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</si>
  <si>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</si>
  <si>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</si>
  <si>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</si>
  <si>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</si>
  <si>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</si>
  <si>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</si>
  <si>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</si>
  <si>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</si>
  <si>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</si>
  <si>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</si>
  <si>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</si>
  <si>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</si>
  <si>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</si>
  <si>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</si>
  <si>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</si>
  <si>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</si>
  <si>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</si>
  <si>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</si>
  <si>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</si>
  <si>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</si>
  <si>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</si>
  <si>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</si>
  <si>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</si>
  <si>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</si>
  <si>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</si>
  <si>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</si>
  <si>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</si>
  <si>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</si>
  <si>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</si>
  <si>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</si>
  <si>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</si>
  <si>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</si>
  <si>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</si>
  <si>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</si>
  <si>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</si>
  <si>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</si>
  <si>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</si>
  <si>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</si>
  <si>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</si>
  <si>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</si>
  <si>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</si>
  <si>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</si>
  <si>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</si>
  <si>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</si>
  <si>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</si>
  <si>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</si>
  <si>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</si>
  <si>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</si>
  <si>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</si>
  <si>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</si>
  <si>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</si>
  <si>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</si>
  <si>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</si>
  <si>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</si>
  <si>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</si>
  <si>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</si>
  <si>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</si>
  <si>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</si>
  <si>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</si>
  <si>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</si>
  <si>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</si>
  <si>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</si>
  <si>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</si>
  <si>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</si>
  <si>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</si>
  <si>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</si>
  <si>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</si>
  <si>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</si>
  <si>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</si>
  <si>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</si>
  <si>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</si>
  <si>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</si>
  <si>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</si>
  <si>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</si>
  <si>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</si>
  <si>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</si>
  <si>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</si>
  <si>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</si>
  <si>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</si>
  <si>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</si>
  <si>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</si>
  <si>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</si>
  <si>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</si>
  <si>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</si>
  <si>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</si>
  <si>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</si>
  <si>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</si>
  <si>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</si>
  <si>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</si>
  <si>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</si>
  <si>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</si>
  <si>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</si>
  <si>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</si>
  <si>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</si>
  <si>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</si>
  <si>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</si>
  <si>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</si>
  <si>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</si>
  <si>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</si>
  <si>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</si>
  <si>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</si>
  <si>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</si>
  <si>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</si>
  <si>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</si>
  <si>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</si>
  <si>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</si>
  <si>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</si>
  <si>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</si>
  <si>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</si>
  <si>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</si>
  <si>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</si>
  <si>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</si>
  <si>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</si>
  <si>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</si>
  <si>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</si>
  <si>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</si>
  <si>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</si>
  <si>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</si>
  <si>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</si>
  <si>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</si>
  <si>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</si>
  <si>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</si>
  <si>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</si>
  <si>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</si>
  <si>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</si>
  <si>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</si>
  <si>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</si>
  <si>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</si>
  <si>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</si>
  <si>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</si>
  <si>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</si>
  <si>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</si>
  <si>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</si>
  <si>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</si>
  <si>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</si>
  <si>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</si>
  <si>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</si>
  <si>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</si>
  <si>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</si>
  <si>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</si>
  <si>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</si>
  <si>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</si>
  <si>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</si>
  <si>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</si>
  <si>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</si>
  <si>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</si>
  <si>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</si>
  <si>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</si>
  <si>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</si>
  <si>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</si>
  <si>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</si>
  <si>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</si>
  <si>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</si>
  <si>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</si>
  <si>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</si>
  <si>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</si>
  <si>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</si>
  <si>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</si>
  <si>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</si>
  <si>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</si>
  <si>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</si>
  <si>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</si>
  <si>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</si>
  <si>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</si>
  <si>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</si>
  <si>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</si>
  <si>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</si>
  <si>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</si>
  <si>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</si>
  <si>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</si>
  <si>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</si>
  <si>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</si>
  <si>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</si>
  <si>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</si>
  <si>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</si>
  <si>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</si>
  <si>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</si>
  <si>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</si>
  <si>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</si>
  <si>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</si>
  <si>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</si>
  <si>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</si>
  <si>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</si>
  <si>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</si>
  <si>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</si>
  <si>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</si>
  <si>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</si>
  <si>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</si>
  <si>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</si>
  <si>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</si>
  <si>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</si>
  <si>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</si>
  <si>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</si>
  <si>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</si>
  <si>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</si>
  <si>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</si>
  <si>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</si>
  <si>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</si>
  <si>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</si>
  <si>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</si>
  <si>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</si>
  <si>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</si>
  <si>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</si>
  <si>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</si>
  <si>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</si>
  <si>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</si>
  <si>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</si>
  <si>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</si>
  <si>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</si>
  <si>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</si>
  <si>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</si>
  <si>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</si>
  <si>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</si>
  <si>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</si>
  <si>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</si>
  <si>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</si>
  <si>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</si>
  <si>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</si>
  <si>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</si>
  <si>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</si>
  <si>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</si>
  <si>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</si>
  <si>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</si>
  <si>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</si>
  <si>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</si>
  <si>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</si>
  <si>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</si>
  <si>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</si>
  <si>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</si>
  <si>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</si>
  <si>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</si>
  <si>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</si>
  <si>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</si>
  <si>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</si>
  <si>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</si>
  <si>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</si>
  <si>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</si>
  <si>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</si>
  <si>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</si>
  <si>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</si>
  <si>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</si>
  <si>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</si>
  <si>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</si>
  <si>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</si>
  <si>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</si>
  <si>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</si>
  <si>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</si>
  <si>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</si>
  <si>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</si>
  <si>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</si>
  <si>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</si>
  <si>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</si>
  <si>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</si>
  <si>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</si>
  <si>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</si>
  <si>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</si>
  <si>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</si>
  <si>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</si>
  <si>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</si>
  <si>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</si>
  <si>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</si>
  <si>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</si>
  <si>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</si>
  <si>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</si>
  <si>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</si>
  <si>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</si>
  <si>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</si>
  <si>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</si>
  <si>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</si>
  <si>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</si>
  <si>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</si>
  <si>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</si>
  <si>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</si>
  <si>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</si>
  <si>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</si>
  <si>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</si>
  <si>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</si>
  <si>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</si>
  <si>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</si>
  <si>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</si>
  <si>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</si>
  <si>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</si>
  <si>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</si>
  <si>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</si>
  <si>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</si>
  <si>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</si>
  <si>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</si>
  <si>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</si>
  <si>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</si>
  <si>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</si>
  <si>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</si>
  <si>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</si>
  <si>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</si>
  <si>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</si>
  <si>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</si>
  <si>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</si>
  <si>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</si>
  <si>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</si>
  <si>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</si>
  <si>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</si>
  <si>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</si>
  <si>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</si>
  <si>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</si>
  <si>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</si>
  <si>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</si>
  <si>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</si>
  <si>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</si>
  <si>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</si>
  <si>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</si>
  <si>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</si>
  <si>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</si>
  <si>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</si>
  <si>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</si>
  <si>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</si>
  <si>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</si>
  <si>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</si>
  <si>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</si>
  <si>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</si>
  <si>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</si>
  <si>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</si>
  <si>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</si>
  <si>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</si>
  <si>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</si>
  <si>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</si>
  <si>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</si>
  <si>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</si>
  <si>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</si>
  <si>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</si>
  <si>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</si>
  <si>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</si>
  <si>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</si>
  <si>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</si>
  <si>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</si>
  <si>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</si>
  <si>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</si>
  <si>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</si>
  <si>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</si>
  <si>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</si>
  <si>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</si>
  <si>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</si>
  <si>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</si>
  <si>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</si>
  <si>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</si>
  <si>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</si>
  <si>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</si>
  <si>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</si>
  <si>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</si>
  <si>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</si>
  <si>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</si>
  <si>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</si>
  <si>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</si>
  <si>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</si>
  <si>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</si>
  <si>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</si>
  <si>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</si>
  <si>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</si>
  <si>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</si>
  <si>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</si>
  <si>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</si>
  <si>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</si>
  <si>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</si>
  <si>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</si>
  <si>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</si>
  <si>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</si>
  <si>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</si>
  <si>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</si>
  <si>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</si>
  <si>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</si>
  <si>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</si>
  <si>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</si>
  <si>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</si>
  <si>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</si>
  <si>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</si>
  <si>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</si>
  <si>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</si>
  <si>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</si>
  <si>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</si>
  <si>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</si>
  <si>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</si>
  <si>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</si>
  <si>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</si>
  <si>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</si>
  <si>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</si>
  <si>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</si>
  <si>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</si>
  <si>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</si>
  <si>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</si>
  <si>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</si>
  <si>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</si>
  <si>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</si>
  <si>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</si>
  <si>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</si>
  <si>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</si>
  <si>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</si>
  <si>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</si>
  <si>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</si>
  <si>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</si>
  <si>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</si>
  <si>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</si>
  <si>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</si>
  <si>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</si>
  <si>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</si>
  <si>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</si>
  <si>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</si>
  <si>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</si>
  <si>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</si>
  <si>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</si>
  <si>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</si>
  <si>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</si>
  <si>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</si>
  <si>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</si>
  <si>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</si>
  <si>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</si>
  <si>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</si>
  <si>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</si>
  <si>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</si>
  <si>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</si>
  <si>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</si>
  <si>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</si>
  <si>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</si>
  <si>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</si>
  <si>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</si>
  <si>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</si>
  <si>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</si>
  <si>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</si>
  <si>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</si>
  <si>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</si>
  <si>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</si>
  <si>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</si>
  <si>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</si>
  <si>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</si>
  <si>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</si>
  <si>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</si>
  <si>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</si>
  <si>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</si>
  <si>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</si>
  <si>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</si>
  <si>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</si>
  <si>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</si>
  <si>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</si>
  <si>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</si>
  <si>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</si>
  <si>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</si>
  <si>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</si>
  <si>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</si>
  <si>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</si>
  <si>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</si>
  <si>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</si>
  <si>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</si>
  <si>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</si>
  <si>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</si>
  <si>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</si>
  <si>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</si>
  <si>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</si>
  <si>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</si>
  <si>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</si>
  <si>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</si>
  <si>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</si>
  <si>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</si>
  <si>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</si>
  <si>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</si>
  <si>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</si>
  <si>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</si>
  <si>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</si>
  <si>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</si>
  <si>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</si>
  <si>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</si>
  <si>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</si>
  <si>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</si>
  <si>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</si>
  <si>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</si>
  <si>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</si>
  <si>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</si>
  <si>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</si>
  <si>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</si>
  <si>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</si>
  <si>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</si>
  <si>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</si>
  <si>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</si>
  <si>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</si>
  <si>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</si>
  <si>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</si>
  <si>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</si>
  <si>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</si>
  <si>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</si>
  <si>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</si>
  <si>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</si>
  <si>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</si>
  <si>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</si>
  <si>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</si>
  <si>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</si>
  <si>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</si>
  <si>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</si>
  <si>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</si>
  <si>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</si>
  <si>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</si>
  <si>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</si>
  <si>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</si>
  <si>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</si>
  <si>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</si>
  <si>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</si>
  <si>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</si>
  <si>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</si>
  <si>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</si>
  <si>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</si>
  <si>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</si>
  <si>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</si>
  <si>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</si>
  <si>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</si>
  <si>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</si>
  <si>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</si>
  <si>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</si>
  <si>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</si>
  <si>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</si>
  <si>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</si>
  <si>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</si>
  <si>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</si>
  <si>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</si>
  <si>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</si>
  <si>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</si>
  <si>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</si>
  <si>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</si>
  <si>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</si>
  <si>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</si>
  <si>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</si>
  <si>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</si>
  <si>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</si>
  <si>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</si>
  <si>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</si>
  <si>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</si>
  <si>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</si>
  <si>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</si>
  <si>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</si>
  <si>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</si>
  <si>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</si>
  <si>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</si>
  <si>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</si>
  <si>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</si>
  <si>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</si>
  <si>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</si>
  <si>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</si>
  <si>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</si>
  <si>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</si>
  <si>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</si>
  <si>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</si>
  <si>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</si>
  <si>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</si>
  <si>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</si>
  <si>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</si>
  <si>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</si>
  <si>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</si>
  <si>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</si>
  <si>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</si>
  <si>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</si>
  <si>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</si>
  <si>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</si>
  <si>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</si>
  <si>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</si>
  <si>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</si>
  <si>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</si>
  <si>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</si>
  <si>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</si>
  <si>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</si>
  <si>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</si>
  <si>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</si>
  <si>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</si>
  <si>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</si>
  <si>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</si>
  <si>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</si>
  <si>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</si>
  <si>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</si>
  <si>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</si>
  <si>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</si>
  <si>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</si>
  <si>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</si>
  <si>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</si>
  <si>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</si>
  <si>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</si>
  <si>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</si>
  <si>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</si>
  <si>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</si>
  <si>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</si>
  <si>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</si>
  <si>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</si>
  <si>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</si>
  <si>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</si>
  <si>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</si>
  <si>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</si>
  <si>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</si>
  <si>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</si>
  <si>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</si>
  <si>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</si>
  <si>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</si>
  <si>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</si>
  <si>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</si>
  <si>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</si>
  <si>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</si>
  <si>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</si>
  <si>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</si>
  <si>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</si>
  <si>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</si>
  <si>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</si>
  <si>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</si>
  <si>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</si>
  <si>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</si>
  <si>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</si>
  <si>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</si>
  <si>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</si>
  <si>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</si>
  <si>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</si>
  <si>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</si>
  <si>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</si>
  <si>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</si>
  <si>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</si>
  <si>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</si>
  <si>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</si>
  <si>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</si>
  <si>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</si>
  <si>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</si>
  <si>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</si>
  <si>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</si>
  <si>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</si>
  <si>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</si>
  <si>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</si>
  <si>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</si>
  <si>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</si>
  <si>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</si>
  <si>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</si>
  <si>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</si>
  <si>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</si>
  <si>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</si>
  <si>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</si>
  <si>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</si>
  <si>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</si>
  <si>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</si>
  <si>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</si>
  <si>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</si>
  <si>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</si>
  <si>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</si>
  <si>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</si>
  <si>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</si>
  <si>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</si>
  <si>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</si>
  <si>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</si>
  <si>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</si>
  <si>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</si>
  <si>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</si>
  <si>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</si>
  <si>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</si>
  <si>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</si>
  <si>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</si>
  <si>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</si>
  <si>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</si>
  <si>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</si>
  <si>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</si>
  <si>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</si>
  <si>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</si>
  <si>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</si>
  <si>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</si>
  <si>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</si>
  <si>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</si>
  <si>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</si>
  <si>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</si>
  <si>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</si>
  <si>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</si>
  <si>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</si>
  <si>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</si>
  <si>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</si>
  <si>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</si>
  <si>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</si>
  <si>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</si>
  <si>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</si>
  <si>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</si>
  <si>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</si>
  <si>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</si>
  <si>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</si>
  <si>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</si>
  <si>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</si>
  <si>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</si>
  <si>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</si>
  <si>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</si>
  <si>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</si>
  <si>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</si>
  <si>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</si>
  <si>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</si>
  <si>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</si>
  <si>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</si>
  <si>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</si>
  <si>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</si>
  <si>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</si>
  <si>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</si>
  <si>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</si>
  <si>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</si>
  <si>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</si>
  <si>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</si>
  <si>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</si>
  <si>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</si>
  <si>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</si>
  <si>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</si>
  <si>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</si>
  <si>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</si>
  <si>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</si>
  <si>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</si>
  <si>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</si>
  <si>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</si>
  <si>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</si>
  <si>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</si>
  <si>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</si>
  <si>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</si>
  <si>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</si>
  <si>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</si>
  <si>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</si>
  <si>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</si>
  <si>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</si>
  <si>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</si>
  <si>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</si>
  <si>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</si>
  <si>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</si>
  <si>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</si>
  <si>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</si>
  <si>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</si>
  <si>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</si>
  <si>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</si>
  <si>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</si>
  <si>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</si>
  <si>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</si>
  <si>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</si>
  <si>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</si>
  <si>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</si>
  <si>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</si>
  <si>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</si>
  <si>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</si>
  <si>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</si>
  <si>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</si>
  <si>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</si>
  <si>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</si>
  <si>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</si>
  <si>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</si>
  <si>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</si>
  <si>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</si>
  <si>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</si>
  <si>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</si>
  <si>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</si>
  <si>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</si>
  <si>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</si>
  <si>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</si>
  <si>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</si>
  <si>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</si>
  <si>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</si>
  <si>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</si>
  <si>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</si>
  <si>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</si>
  <si>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</si>
  <si>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</si>
  <si>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</si>
  <si>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</si>
  <si>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</si>
  <si>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</si>
  <si>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</si>
  <si>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</si>
  <si>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</si>
  <si>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</si>
  <si>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</si>
  <si>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</si>
  <si>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</si>
  <si>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</si>
  <si>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</si>
  <si>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</si>
  <si>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</si>
  <si>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</si>
  <si>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</si>
  <si>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</si>
  <si>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</si>
  <si>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</si>
  <si>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</si>
  <si>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</si>
  <si>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</si>
  <si>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</si>
  <si>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</si>
  <si>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</si>
  <si>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</si>
  <si>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</si>
  <si>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</si>
  <si>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</si>
  <si>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</si>
  <si>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</si>
  <si>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</si>
  <si>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</si>
  <si>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</si>
  <si>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</si>
  <si>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</si>
  <si>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</si>
  <si>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</si>
  <si>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</si>
  <si>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</si>
  <si>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</si>
  <si>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</si>
  <si>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</si>
  <si>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</si>
  <si>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</si>
  <si>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</si>
  <si>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</si>
  <si>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</si>
  <si>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</si>
  <si>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</si>
  <si>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</si>
  <si>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</si>
  <si>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</si>
  <si>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</si>
  <si>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</si>
  <si>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</si>
  <si>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</si>
  <si>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</si>
  <si>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</si>
  <si>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</si>
  <si>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</si>
  <si>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</si>
  <si>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</si>
  <si>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</si>
  <si>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</si>
  <si>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</si>
  <si>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</si>
  <si>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</si>
  <si>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</si>
  <si>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</si>
  <si>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</si>
  <si>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</si>
  <si>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</si>
  <si>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</si>
  <si>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</si>
  <si>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</si>
  <si>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</si>
  <si>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</si>
  <si>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</si>
  <si>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</si>
  <si>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</si>
  <si>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</si>
  <si>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</si>
  <si>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</si>
  <si>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</si>
  <si>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</si>
  <si>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</si>
  <si>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</si>
  <si>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</si>
  <si>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</si>
  <si>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</si>
  <si>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</si>
  <si>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</si>
  <si>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</si>
  <si>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</si>
  <si>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</si>
  <si>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</si>
  <si>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</si>
  <si>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</si>
  <si>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</si>
  <si>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</si>
  <si>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</si>
  <si>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</si>
  <si>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</si>
  <si>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</si>
  <si>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</si>
  <si>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</si>
  <si>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</si>
  <si>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</si>
  <si>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</si>
  <si>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</si>
  <si>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</si>
  <si>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</si>
  <si>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</si>
  <si>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</si>
  <si>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</si>
  <si>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</si>
  <si>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</si>
  <si>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</si>
  <si>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</si>
  <si>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</si>
  <si>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</si>
  <si>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</si>
  <si>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</si>
  <si>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</si>
  <si>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</si>
  <si>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</si>
  <si>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</si>
  <si>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</si>
  <si>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</si>
  <si>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</si>
  <si>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</si>
  <si>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</si>
  <si>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</si>
  <si>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</si>
  <si>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</si>
  <si>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</si>
  <si>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</si>
  <si>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</si>
  <si>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</si>
  <si>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</si>
  <si>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</si>
  <si>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</si>
  <si>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</si>
  <si>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</si>
  <si>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</si>
  <si>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</si>
  <si>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</si>
  <si>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</si>
  <si>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</si>
  <si>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</si>
  <si>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</si>
  <si>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</si>
  <si>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</si>
  <si>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</si>
  <si>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</si>
  <si>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</si>
  <si>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</si>
  <si>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</si>
  <si>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</si>
  <si>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</si>
  <si>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</si>
  <si>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</si>
  <si>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</si>
  <si>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</si>
  <si>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</si>
  <si>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</si>
  <si>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</si>
  <si>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</si>
  <si>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</si>
  <si>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</si>
  <si>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</si>
  <si>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</si>
  <si>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</si>
  <si>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</si>
  <si>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</si>
  <si>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</si>
  <si>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</si>
  <si>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</si>
  <si>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</si>
  <si>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</si>
  <si>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</si>
  <si>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</si>
  <si>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</si>
  <si>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</si>
  <si>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</si>
  <si>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</si>
  <si>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</si>
  <si>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</si>
  <si>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</si>
  <si>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</si>
  <si>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</si>
  <si>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</si>
  <si>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</si>
  <si>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</si>
  <si>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</si>
  <si>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</si>
  <si>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</si>
  <si>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</si>
  <si>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</si>
  <si>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</si>
  <si>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</si>
  <si>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</si>
  <si>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</si>
  <si>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</si>
  <si>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</si>
  <si>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</si>
  <si>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</si>
  <si>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</si>
  <si>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</si>
  <si>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</si>
  <si>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</si>
  <si>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</si>
  <si>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</si>
  <si>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</si>
  <si>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</si>
  <si>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</si>
  <si>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</si>
  <si>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</si>
  <si>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</si>
  <si>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</si>
  <si>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</si>
  <si>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</si>
  <si>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</si>
  <si>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</si>
  <si>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</si>
  <si>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</si>
  <si>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</si>
  <si>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</si>
  <si>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</si>
  <si>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</si>
  <si>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</si>
  <si>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</si>
  <si>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</si>
  <si>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</si>
  <si>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</si>
  <si>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</si>
  <si>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</si>
  <si>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</si>
  <si>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</si>
  <si>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</si>
  <si>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</si>
  <si>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</si>
  <si>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</si>
  <si>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</si>
  <si>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</si>
  <si>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</si>
  <si>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</si>
  <si>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</si>
  <si>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</si>
  <si>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</si>
  <si>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</si>
  <si>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</si>
  <si>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</si>
  <si>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</si>
  <si>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</si>
  <si>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</si>
  <si>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</si>
  <si>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</si>
  <si>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</si>
  <si>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</si>
  <si>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</si>
  <si>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</si>
  <si>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</si>
  <si>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</si>
  <si>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</si>
  <si>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</si>
  <si>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</si>
  <si>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</si>
  <si>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</si>
  <si>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</si>
  <si>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</si>
  <si>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</si>
  <si>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</si>
  <si>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</si>
  <si>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</si>
  <si>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</si>
  <si>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</si>
  <si>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</si>
  <si>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</si>
  <si>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</si>
  <si>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</si>
  <si>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</si>
  <si>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</si>
  <si>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</si>
  <si>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</si>
  <si>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</si>
  <si>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</si>
  <si>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</si>
  <si>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</si>
  <si>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</si>
  <si>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</si>
  <si>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</si>
  <si>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</si>
  <si>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</si>
  <si>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</si>
  <si>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</si>
  <si>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</si>
  <si>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</si>
  <si>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</si>
  <si>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</si>
  <si>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</si>
  <si>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</si>
  <si>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</si>
  <si>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</si>
  <si>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</si>
  <si>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</si>
  <si>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</si>
  <si>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</si>
  <si>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</si>
  <si>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</si>
  <si>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</si>
  <si>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</si>
  <si>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</si>
  <si>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</si>
  <si>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</si>
  <si>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</si>
  <si>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</si>
  <si>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</si>
  <si>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</si>
  <si>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</si>
  <si>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</si>
  <si>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</si>
  <si>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</si>
  <si>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</si>
  <si>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</si>
  <si>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</si>
  <si>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</si>
  <si>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</si>
  <si>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</si>
  <si>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</si>
  <si>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</si>
  <si>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</si>
  <si>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</si>
  <si>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</si>
  <si>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</si>
  <si>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</si>
  <si>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</si>
  <si>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</si>
  <si>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</si>
  <si>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</si>
  <si>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</si>
  <si>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</si>
  <si>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</si>
  <si>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</si>
  <si>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</si>
  <si>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</si>
  <si>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</si>
  <si>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</si>
  <si>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</si>
  <si>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</si>
  <si>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</si>
  <si>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</si>
  <si>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</si>
  <si>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</si>
  <si>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</si>
  <si>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</si>
  <si>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</si>
  <si>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</si>
  <si>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</si>
  <si>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</si>
  <si>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</si>
  <si>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</si>
  <si>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</si>
  <si>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</si>
  <si>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</si>
  <si>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</si>
  <si>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</si>
  <si>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</si>
  <si>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</si>
  <si>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</si>
  <si>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</si>
  <si>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</si>
  <si>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</si>
  <si>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</si>
  <si>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</si>
  <si>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</si>
  <si>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</si>
  <si>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</si>
  <si>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</si>
  <si>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</si>
  <si>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</si>
  <si>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</si>
  <si>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</si>
  <si>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</si>
  <si>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</si>
  <si>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</si>
  <si>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</si>
  <si>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</si>
  <si>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</si>
  <si>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</si>
  <si>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</si>
  <si>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</si>
  <si>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</si>
  <si>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</si>
  <si>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</si>
  <si>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</si>
  <si>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</si>
  <si>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</si>
  <si>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</si>
  <si>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</si>
  <si>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</si>
  <si>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</si>
  <si>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</si>
  <si>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</si>
  <si>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</si>
  <si>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</si>
  <si>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</si>
  <si>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</si>
  <si>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</si>
  <si>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</si>
  <si>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</si>
  <si>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</si>
  <si>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</si>
  <si>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</si>
  <si>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</si>
  <si>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</si>
  <si>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</si>
  <si>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</si>
  <si>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</si>
  <si>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</si>
  <si>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</si>
  <si>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</si>
  <si>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</si>
  <si>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</si>
  <si>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</si>
  <si>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</si>
  <si>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</si>
  <si>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</si>
  <si>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</si>
  <si>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</si>
  <si>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</si>
  <si>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</si>
  <si>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</si>
  <si>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</si>
  <si>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</si>
  <si>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</si>
  <si>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</si>
  <si>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</si>
  <si>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</si>
  <si>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</si>
  <si>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</si>
  <si>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</si>
  <si>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</si>
  <si>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</si>
  <si>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</si>
  <si>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</si>
  <si>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</si>
  <si>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</si>
  <si>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</si>
  <si>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</si>
  <si>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</si>
  <si>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</si>
  <si>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</si>
  <si>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</si>
  <si>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</si>
  <si>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</si>
  <si>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</si>
  <si>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</si>
  <si>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</si>
  <si>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</si>
  <si>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</si>
  <si>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</si>
  <si>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</si>
  <si>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</si>
  <si>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</si>
  <si>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</si>
  <si>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</si>
  <si>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</si>
  <si>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</si>
  <si>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</si>
  <si>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</si>
  <si>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</si>
  <si>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</si>
  <si>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</si>
  <si>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</si>
  <si>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</si>
  <si>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</si>
  <si>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</si>
  <si>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</si>
  <si>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</si>
  <si>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</si>
  <si>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</si>
  <si>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</si>
  <si>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</si>
  <si>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</si>
  <si>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</si>
  <si>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</si>
  <si>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</si>
  <si>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</si>
  <si>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</si>
  <si>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</si>
  <si>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</si>
  <si>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</si>
  <si>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</si>
  <si>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</si>
  <si>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</si>
  <si>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</si>
  <si>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</si>
  <si>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</si>
  <si>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</si>
  <si>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</si>
  <si>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</si>
  <si>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</si>
  <si>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</si>
  <si>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</si>
  <si>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</si>
  <si>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</si>
  <si>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</si>
  <si>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</si>
  <si>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</si>
  <si>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</si>
  <si>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</si>
  <si>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</si>
  <si>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</si>
  <si>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</si>
  <si>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</si>
  <si>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</si>
  <si>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</si>
  <si>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</si>
  <si>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</si>
  <si>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</si>
  <si>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</si>
  <si>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</si>
  <si>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</si>
  <si>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</si>
  <si>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</si>
  <si>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</si>
  <si>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</si>
  <si>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</si>
  <si>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</si>
  <si>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</si>
  <si>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</si>
  <si>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</si>
  <si>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</si>
  <si>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</si>
  <si>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</si>
  <si>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</si>
  <si>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</si>
  <si>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</si>
  <si>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</si>
  <si>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</si>
  <si>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</si>
  <si>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</si>
  <si>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</si>
  <si>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</si>
  <si>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</si>
  <si>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</si>
  <si>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</si>
  <si>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</si>
  <si>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</si>
  <si>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</si>
  <si>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</si>
  <si>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</si>
  <si>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</si>
  <si>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</si>
  <si>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</si>
  <si>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</si>
  <si>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</si>
  <si>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</si>
  <si>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</si>
  <si>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</si>
  <si>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</si>
  <si>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</si>
  <si>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</si>
  <si>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</si>
  <si>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</si>
  <si>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</si>
  <si>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</si>
  <si>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</si>
  <si>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</si>
  <si>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</si>
  <si>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</si>
  <si>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</si>
  <si>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</si>
  <si>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</si>
  <si>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</si>
  <si>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</si>
  <si>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</si>
  <si>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</si>
  <si>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</si>
  <si>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</si>
  <si>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</si>
  <si>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</si>
  <si>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</si>
  <si>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</si>
  <si>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</si>
  <si>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</si>
  <si>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</si>
  <si>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</si>
  <si>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</si>
  <si>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</si>
  <si>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</si>
  <si>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</si>
  <si>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</si>
  <si>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</si>
  <si>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</si>
  <si>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</si>
  <si>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</si>
  <si>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</si>
  <si>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</si>
  <si>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</si>
  <si>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</si>
  <si>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</si>
  <si>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</si>
  <si>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</si>
  <si>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</si>
  <si>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</si>
  <si>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</si>
  <si>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</si>
  <si>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</si>
  <si>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</si>
  <si>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</si>
  <si>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</si>
  <si>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</si>
  <si>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</si>
  <si>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</si>
  <si>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</si>
  <si>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</si>
  <si>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</si>
  <si>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</si>
  <si>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</si>
  <si>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</si>
  <si>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</si>
  <si>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</si>
  <si>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</si>
  <si>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</si>
  <si>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</si>
  <si>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</si>
  <si>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</si>
  <si>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</si>
  <si>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</si>
  <si>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</si>
  <si>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</si>
  <si>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</si>
  <si>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</si>
  <si>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</si>
  <si>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</si>
  <si>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</si>
  <si>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</si>
  <si>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</si>
  <si>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</si>
  <si>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</si>
  <si>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</si>
  <si>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</si>
  <si>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</si>
  <si>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</si>
  <si>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</si>
  <si>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</si>
  <si>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</si>
  <si>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</si>
  <si>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</si>
  <si>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</si>
  <si>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</si>
  <si>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</si>
  <si>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</si>
  <si>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</si>
  <si>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</si>
  <si>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</si>
  <si>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</si>
  <si>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</si>
  <si>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</si>
  <si>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</si>
  <si>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</si>
  <si>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</si>
  <si>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</si>
  <si>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</si>
  <si>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</si>
  <si>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</si>
  <si>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</si>
  <si>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</si>
  <si>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</si>
  <si>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</si>
  <si>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</si>
  <si>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</si>
  <si>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</si>
  <si>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</si>
  <si>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</si>
  <si>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</si>
  <si>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</si>
  <si>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</si>
  <si>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</si>
  <si>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</si>
  <si>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</si>
  <si>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</si>
  <si>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</si>
  <si>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</si>
  <si>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</si>
  <si>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</si>
  <si>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</si>
  <si>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</si>
  <si>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</si>
  <si>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</si>
  <si>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</si>
  <si>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</si>
  <si>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</si>
  <si>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</si>
  <si>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</si>
  <si>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</si>
  <si>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</si>
  <si>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</si>
  <si>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</si>
  <si>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</si>
  <si>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</si>
  <si>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</si>
  <si>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</si>
  <si>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</si>
  <si>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</si>
  <si>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</si>
  <si>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</si>
  <si>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</si>
  <si>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</si>
  <si>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</si>
  <si>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</si>
  <si>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</si>
  <si>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</si>
  <si>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</si>
  <si>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</si>
  <si>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</si>
  <si>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</si>
  <si>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</si>
  <si>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</si>
  <si>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</si>
  <si>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</si>
  <si>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</si>
  <si>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</si>
  <si>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</si>
  <si>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</si>
  <si>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</si>
  <si>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</si>
  <si>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</si>
  <si>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</si>
  <si>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</si>
  <si>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</si>
  <si>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</si>
  <si>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</si>
  <si>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</si>
  <si>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</si>
  <si>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</si>
  <si>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</si>
  <si>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</si>
  <si>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</si>
  <si>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</si>
  <si>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</si>
  <si>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</si>
  <si>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</si>
  <si>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</si>
  <si>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</si>
  <si>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</si>
  <si>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</si>
  <si>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</si>
  <si>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</si>
  <si>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</si>
  <si>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</si>
  <si>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</si>
  <si>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</si>
  <si>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</si>
  <si>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</si>
  <si>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</si>
  <si>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</si>
  <si>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</si>
  <si>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</si>
  <si>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</si>
  <si>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</si>
  <si>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</si>
  <si>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</si>
  <si>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</si>
  <si>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</si>
  <si>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</si>
  <si>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</si>
  <si>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</si>
  <si>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</si>
  <si>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</si>
  <si>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</si>
  <si>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</si>
  <si>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</si>
  <si>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</si>
  <si>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</si>
  <si>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</si>
  <si>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</si>
  <si>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</si>
  <si>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</si>
  <si>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</si>
  <si>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</si>
  <si>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</si>
  <si>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</si>
  <si>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</si>
  <si>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</si>
  <si>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</si>
  <si>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</si>
  <si>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</si>
  <si>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</si>
  <si>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</si>
  <si>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</si>
  <si>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</si>
  <si>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</si>
  <si>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</si>
  <si>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</si>
  <si>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</si>
  <si>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</si>
  <si>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</si>
  <si>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</si>
  <si>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</si>
  <si>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</si>
  <si>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</si>
  <si>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</si>
  <si>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</si>
  <si>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</si>
  <si>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</si>
  <si>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</si>
  <si>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</si>
  <si>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</si>
  <si>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</si>
  <si>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</si>
  <si>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</si>
  <si>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</si>
  <si>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</si>
  <si>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</si>
  <si>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</si>
  <si>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</si>
  <si>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</si>
  <si>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</si>
  <si>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</si>
  <si>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</si>
  <si>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</si>
  <si>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</si>
  <si>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</si>
  <si>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</si>
  <si>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</si>
  <si>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</si>
  <si>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</si>
  <si>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</si>
  <si>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</si>
  <si>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</si>
  <si>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</si>
  <si>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</si>
  <si>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</si>
  <si>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</si>
  <si>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</si>
  <si>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</si>
  <si>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</si>
  <si>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</si>
  <si>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</si>
  <si>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</si>
  <si>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</si>
  <si>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</si>
  <si>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</si>
  <si>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</si>
  <si>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</si>
  <si>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</si>
  <si>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</si>
  <si>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</si>
  <si>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</si>
  <si>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</si>
  <si>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</si>
  <si>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</si>
  <si>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</si>
  <si>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</si>
  <si>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</si>
  <si>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</si>
  <si>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</si>
  <si>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</si>
  <si>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</si>
  <si>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</si>
  <si>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</si>
  <si>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</si>
  <si>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</si>
  <si>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</si>
  <si>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</si>
  <si>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</si>
  <si>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</si>
  <si>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</si>
  <si>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</si>
  <si>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</si>
  <si>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</si>
  <si>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</si>
  <si>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</si>
  <si>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</si>
  <si>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</si>
  <si>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</si>
  <si>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</si>
  <si>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</si>
  <si>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</si>
  <si>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</si>
  <si>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</si>
  <si>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</si>
  <si>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</si>
  <si>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</si>
  <si>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</si>
  <si>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</si>
  <si>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</si>
  <si>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</si>
  <si>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</si>
  <si>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</si>
  <si>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</si>
  <si>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</si>
  <si>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</si>
  <si>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</si>
  <si>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</si>
  <si>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</si>
  <si>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</si>
  <si>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</si>
  <si>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</si>
  <si>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</si>
  <si>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</si>
  <si>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</si>
  <si>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</si>
  <si>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</si>
  <si>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</si>
  <si>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</si>
  <si>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</si>
  <si>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</si>
  <si>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</si>
  <si>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</si>
  <si>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</si>
  <si>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</si>
  <si>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</si>
  <si>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</si>
  <si>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</si>
  <si>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</si>
  <si>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</si>
  <si>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</si>
  <si>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</si>
  <si>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</si>
  <si>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</si>
  <si>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</si>
  <si>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</si>
  <si>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</si>
  <si>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</si>
  <si>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</si>
  <si>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</si>
  <si>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</si>
  <si>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</si>
  <si>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</si>
  <si>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</si>
  <si>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</si>
  <si>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</si>
  <si>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</si>
  <si>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</si>
  <si>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</si>
  <si>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</si>
  <si>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</si>
  <si>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</si>
  <si>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</si>
  <si>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</si>
  <si>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</si>
  <si>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</si>
  <si>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</si>
  <si>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</si>
  <si>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</si>
  <si>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</si>
  <si>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</si>
  <si>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</si>
  <si>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</si>
  <si>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</si>
  <si>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</si>
  <si>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</si>
  <si>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</si>
  <si>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</si>
  <si>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</si>
  <si>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</si>
  <si>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</si>
  <si>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</si>
  <si>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</si>
  <si>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</si>
  <si>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</si>
  <si>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</si>
  <si>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</si>
  <si>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</si>
  <si>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</si>
  <si>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</si>
  <si>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</si>
  <si>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</si>
  <si>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</si>
  <si>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</si>
  <si>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</si>
  <si>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</si>
  <si>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</si>
  <si>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</si>
  <si>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</si>
  <si>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</si>
  <si>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</si>
  <si>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</si>
  <si>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</si>
  <si>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</si>
  <si>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</si>
  <si>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</si>
  <si>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</si>
  <si>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</si>
  <si>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</si>
  <si>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</si>
  <si>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</si>
  <si>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</si>
  <si>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</si>
  <si>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</si>
  <si>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</si>
  <si>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</si>
  <si>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</si>
  <si>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</si>
  <si>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</si>
  <si>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</si>
  <si>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</si>
  <si>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</si>
  <si>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</si>
  <si>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</si>
  <si>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</si>
  <si>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</si>
  <si>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</si>
  <si>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</si>
  <si>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</si>
  <si>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</si>
  <si>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</si>
  <si>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</si>
  <si>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</si>
  <si>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</si>
  <si>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</si>
  <si>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</si>
  <si>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</si>
  <si>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</si>
  <si>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</si>
  <si>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</si>
  <si>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</si>
  <si>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</si>
  <si>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</si>
  <si>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</si>
  <si>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</si>
  <si>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</si>
  <si>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</si>
  <si>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</si>
  <si>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</si>
  <si>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</si>
  <si>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</si>
  <si>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</si>
  <si>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</si>
  <si>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</si>
  <si>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</si>
  <si>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</si>
  <si>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</si>
  <si>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</si>
  <si>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</si>
  <si>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</si>
  <si>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</si>
  <si>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</si>
  <si>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</si>
  <si>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</si>
  <si>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</si>
  <si>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</si>
  <si>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</si>
  <si>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</si>
  <si>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</si>
  <si>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</si>
  <si>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</si>
  <si>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</si>
  <si>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</si>
  <si>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</si>
  <si>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</si>
  <si>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</si>
  <si>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</si>
  <si>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</si>
  <si>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</si>
  <si>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</si>
  <si>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</si>
  <si>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</si>
  <si>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</si>
  <si>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</si>
  <si>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</si>
  <si>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</si>
  <si>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</si>
  <si>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</si>
  <si>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</si>
  <si>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</si>
  <si>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</si>
  <si>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</si>
  <si>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</si>
  <si>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</si>
  <si>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</si>
  <si>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</si>
  <si>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</si>
  <si>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</si>
  <si>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</si>
  <si>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</si>
  <si>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</si>
  <si>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</si>
  <si>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</si>
  <si>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</si>
  <si>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</si>
  <si>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</si>
  <si>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</si>
  <si>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</si>
  <si>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</si>
  <si>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</si>
  <si>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</si>
  <si>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</si>
  <si>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</si>
  <si>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</si>
  <si>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</si>
  <si>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</si>
  <si>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</si>
  <si>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</si>
  <si>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</si>
  <si>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</si>
  <si>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</si>
  <si>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</si>
  <si>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</si>
  <si>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</si>
  <si>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</si>
  <si>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</si>
  <si>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</si>
  <si>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</si>
  <si>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</si>
  <si>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</si>
  <si>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</si>
  <si>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</si>
  <si>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</si>
  <si>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</si>
  <si>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</si>
  <si>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</si>
  <si>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</si>
  <si>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</si>
  <si>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</si>
  <si>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</si>
  <si>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</si>
  <si>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</si>
  <si>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</si>
  <si>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</si>
  <si>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</si>
  <si>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</si>
  <si>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</si>
  <si>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</si>
  <si>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</si>
  <si>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</si>
  <si>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</si>
  <si>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</si>
  <si>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</si>
  <si>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</si>
  <si>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</si>
  <si>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</si>
  <si>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</si>
  <si>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</si>
  <si>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</si>
  <si>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</si>
  <si>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</si>
  <si>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</si>
  <si>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</si>
  <si>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</si>
  <si>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</si>
  <si>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</si>
  <si>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</si>
  <si>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</si>
  <si>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</si>
  <si>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</si>
  <si>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</si>
  <si>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</si>
  <si>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</si>
  <si>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</si>
  <si>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</si>
  <si>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</si>
  <si>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</si>
  <si>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</si>
  <si>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</si>
  <si>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</si>
  <si>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</si>
  <si>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</si>
  <si>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</si>
  <si>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</si>
  <si>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</si>
  <si>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</si>
  <si>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</si>
  <si>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</si>
  <si>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</si>
  <si>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</si>
  <si>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</si>
  <si>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</si>
  <si>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</si>
  <si>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</si>
  <si>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</si>
  <si>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</si>
  <si>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</si>
  <si>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</si>
  <si>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</si>
  <si>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</si>
  <si>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</si>
  <si>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</si>
  <si>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</si>
  <si>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</si>
  <si>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</si>
  <si>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</si>
  <si>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</si>
  <si>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</si>
  <si>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</si>
  <si>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</si>
  <si>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</si>
  <si>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</si>
  <si>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</si>
  <si>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</si>
  <si>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</si>
  <si>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</si>
  <si>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</si>
  <si>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</si>
  <si>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</si>
  <si>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</si>
  <si>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</si>
  <si>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</si>
  <si>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</si>
  <si>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</si>
  <si>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</si>
  <si>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</si>
  <si>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</si>
  <si>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</si>
  <si>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</si>
  <si>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</si>
  <si>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</si>
  <si>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</si>
  <si>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</si>
  <si>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</si>
  <si>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</si>
  <si>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</si>
  <si>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</si>
  <si>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</si>
  <si>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</si>
  <si>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</si>
  <si>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</si>
  <si>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</si>
  <si>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</si>
  <si>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</si>
  <si>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</si>
  <si>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</si>
  <si>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</si>
  <si>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</si>
  <si>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</si>
  <si>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</si>
  <si>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</si>
  <si>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</si>
  <si>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</si>
  <si>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</si>
  <si>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</si>
  <si>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</si>
  <si>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</si>
  <si>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</si>
  <si>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</si>
  <si>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</si>
  <si>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</si>
  <si>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</si>
  <si>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</si>
  <si>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</si>
  <si>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</si>
  <si>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</si>
  <si>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</si>
  <si>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</si>
  <si>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</si>
  <si>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</si>
  <si>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</si>
  <si>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</si>
  <si>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</si>
  <si>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</si>
  <si>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</si>
  <si>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</si>
  <si>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</si>
  <si>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</si>
  <si>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</si>
  <si>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</si>
  <si>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</si>
  <si>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</si>
  <si>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</si>
  <si>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</si>
  <si>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</si>
  <si>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</si>
  <si>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</si>
  <si>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</si>
  <si>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</si>
  <si>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</si>
  <si>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</si>
  <si>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</si>
  <si>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</si>
  <si>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</si>
  <si>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</si>
  <si>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</si>
  <si>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</si>
  <si>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</si>
  <si>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</si>
  <si>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</si>
  <si>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</si>
  <si>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</si>
  <si>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</si>
  <si>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</si>
  <si>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</si>
  <si>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</si>
  <si>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</si>
  <si>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</si>
  <si>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</si>
  <si>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</si>
  <si>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</si>
  <si>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</si>
  <si>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</si>
  <si>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</si>
  <si>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</si>
  <si>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</si>
  <si>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</si>
  <si>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</si>
  <si>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</si>
  <si>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</si>
  <si>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</si>
  <si>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</si>
  <si>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</si>
  <si>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</si>
  <si>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</si>
  <si>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</si>
  <si>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</si>
  <si>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</si>
  <si>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</si>
  <si>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</si>
  <si>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</si>
  <si>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</si>
  <si>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</si>
  <si>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</si>
  <si>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</si>
  <si>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</si>
  <si>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</si>
  <si>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</si>
  <si>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</si>
  <si>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</si>
  <si>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</si>
  <si>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</si>
  <si>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</si>
  <si>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</si>
  <si>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</si>
  <si>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</si>
  <si>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</si>
  <si>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</si>
  <si>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</si>
  <si>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</si>
  <si>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</si>
  <si>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</si>
  <si>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</si>
  <si>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</si>
  <si>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</si>
  <si>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</si>
  <si>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</si>
  <si>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</si>
  <si>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</si>
  <si>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</si>
  <si>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</si>
  <si>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</si>
  <si>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</si>
  <si>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</si>
  <si>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</si>
  <si>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</si>
  <si>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</si>
  <si>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</si>
  <si>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</si>
  <si>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</si>
  <si>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</si>
  <si>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</si>
  <si>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</si>
  <si>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</si>
  <si>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</si>
  <si>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</si>
  <si>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</si>
  <si>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</si>
  <si>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</si>
  <si>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</si>
  <si>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</si>
  <si>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</si>
  <si>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</si>
  <si>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</si>
  <si>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</si>
  <si>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</si>
  <si>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</si>
  <si>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</si>
  <si>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</si>
  <si>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</si>
  <si>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</si>
  <si>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</si>
  <si>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</si>
  <si>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</si>
  <si>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</si>
  <si>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</si>
  <si>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</si>
  <si>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</si>
  <si>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</si>
  <si>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</si>
  <si>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</si>
  <si>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</si>
  <si>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</si>
  <si>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</si>
  <si>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</si>
  <si>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</si>
  <si>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</si>
  <si>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</si>
  <si>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</si>
  <si>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</si>
  <si>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</si>
  <si>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</si>
  <si>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</si>
  <si>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</si>
  <si>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</si>
  <si>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</si>
  <si>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</si>
  <si>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</si>
  <si>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</si>
  <si>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</si>
  <si>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</si>
  <si>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</si>
  <si>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</si>
  <si>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</si>
  <si>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</si>
  <si>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</si>
  <si>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</si>
  <si>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</si>
  <si>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</si>
  <si>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</si>
  <si>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</si>
  <si>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</si>
  <si>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</si>
  <si>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</si>
  <si>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</si>
  <si>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</si>
  <si>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</si>
  <si>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</si>
  <si>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</si>
  <si>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</si>
  <si>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</si>
  <si>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</si>
  <si>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</si>
  <si>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</si>
  <si>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</si>
  <si>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</si>
  <si>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</si>
  <si>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</si>
  <si>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</si>
  <si>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</si>
  <si>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</si>
  <si>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</si>
  <si>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</si>
  <si>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</si>
  <si>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</si>
  <si>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</si>
  <si>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</si>
  <si>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</si>
  <si>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</si>
  <si>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</si>
  <si>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</si>
  <si>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</si>
  <si>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</si>
  <si>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</si>
  <si>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</si>
  <si>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</si>
  <si>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</si>
  <si>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</si>
  <si>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</si>
  <si>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</si>
  <si>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</si>
  <si>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</si>
  <si>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</si>
  <si>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</si>
  <si>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</si>
  <si>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</si>
  <si>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</si>
  <si>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</si>
  <si>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</si>
  <si>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</si>
  <si>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</si>
  <si>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</si>
  <si>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</si>
  <si>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</si>
  <si>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</si>
  <si>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</si>
  <si>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</si>
  <si>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</si>
  <si>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</si>
  <si>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</si>
  <si>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</si>
  <si>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</si>
  <si>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</si>
  <si>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</si>
  <si>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</si>
  <si>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</si>
  <si>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</si>
  <si>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</si>
  <si>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</si>
  <si>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</si>
  <si>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</si>
  <si>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</si>
  <si>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</si>
  <si>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</si>
  <si>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</si>
  <si>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</si>
  <si>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</si>
  <si>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</si>
  <si>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</si>
  <si>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</si>
  <si>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</si>
  <si>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</si>
  <si>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</si>
  <si>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</si>
  <si>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</si>
  <si>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</si>
  <si>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</si>
  <si>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</si>
  <si>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</si>
  <si>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</si>
  <si>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</si>
  <si>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</si>
  <si>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</si>
  <si>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</si>
  <si>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</si>
  <si>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</si>
  <si>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</si>
  <si>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</si>
  <si>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</si>
  <si>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</si>
  <si>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</si>
  <si>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</si>
  <si>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</si>
  <si>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</si>
  <si>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</si>
  <si>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</si>
  <si>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</si>
  <si>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</si>
  <si>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</si>
  <si>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</si>
  <si>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</si>
  <si>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</si>
  <si>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</si>
  <si>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</si>
  <si>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</si>
  <si>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</si>
  <si>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</si>
  <si>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</si>
  <si>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</si>
  <si>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</si>
  <si>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</si>
  <si>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</si>
  <si>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</si>
  <si>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</si>
  <si>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</si>
  <si>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</si>
  <si>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</si>
  <si>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</si>
  <si>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</si>
  <si>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</si>
  <si>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</si>
  <si>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</si>
  <si>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</si>
  <si>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</si>
  <si>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</si>
  <si>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</si>
  <si>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</si>
  <si>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</si>
  <si>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</si>
  <si>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</si>
  <si>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</si>
  <si>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</si>
  <si>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</si>
  <si>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</si>
  <si>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</si>
  <si>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</si>
  <si>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</si>
  <si>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</si>
  <si>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</si>
  <si>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</si>
  <si>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</si>
  <si>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</si>
  <si>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</si>
  <si>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</si>
  <si>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</si>
  <si>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</si>
  <si>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</si>
  <si>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</si>
  <si>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</si>
  <si>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</si>
  <si>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</si>
  <si>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</si>
  <si>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</si>
  <si>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</si>
  <si>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</si>
  <si>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</si>
  <si>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</si>
  <si>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</si>
  <si>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</si>
  <si>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</si>
  <si>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</si>
  <si>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</si>
  <si>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</si>
  <si>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</si>
  <si>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</si>
  <si>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</si>
  <si>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</si>
  <si>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</si>
  <si>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</si>
  <si>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</si>
  <si>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</si>
  <si>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</si>
  <si>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</si>
  <si>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</si>
  <si>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</si>
  <si>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</si>
  <si>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</si>
  <si>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</si>
  <si>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</si>
  <si>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</si>
  <si>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</si>
  <si>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</si>
  <si>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</si>
  <si>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</si>
  <si>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</si>
  <si>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</si>
  <si>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</si>
  <si>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</si>
  <si>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</si>
  <si>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</si>
  <si>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</si>
  <si>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</si>
  <si>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</si>
  <si>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</si>
  <si>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</si>
  <si>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</si>
  <si>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</si>
  <si>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</si>
  <si>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</si>
  <si>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</si>
  <si>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</si>
  <si>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</si>
  <si>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</si>
  <si>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</si>
  <si>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</si>
  <si>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</si>
  <si>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</si>
  <si>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</si>
  <si>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</si>
  <si>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</si>
  <si>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</si>
  <si>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</si>
  <si>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</si>
  <si>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</si>
  <si>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</si>
  <si>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</si>
  <si>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</si>
  <si>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</si>
  <si>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</si>
  <si>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</si>
  <si>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</si>
  <si>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</si>
  <si>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</si>
  <si>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</si>
  <si>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</si>
  <si>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</si>
  <si>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</si>
  <si>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</si>
  <si>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</si>
  <si>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</si>
  <si>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</si>
  <si>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</si>
  <si>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</si>
  <si>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</si>
  <si>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</si>
  <si>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</si>
  <si>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</si>
  <si>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</si>
  <si>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</si>
  <si>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</si>
  <si>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</si>
  <si>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</si>
  <si>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</si>
  <si>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</si>
  <si>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</si>
  <si>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</si>
  <si>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</si>
  <si>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</si>
  <si>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</si>
  <si>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</si>
  <si>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</si>
  <si>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</si>
  <si>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</si>
  <si>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</si>
  <si>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</si>
  <si>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</si>
  <si>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</si>
  <si>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</si>
  <si>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</si>
  <si>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</si>
  <si>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</si>
  <si>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</si>
  <si>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</si>
  <si>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</si>
  <si>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</si>
  <si>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</si>
  <si>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</si>
  <si>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</si>
  <si>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</si>
  <si>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</si>
  <si>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</si>
  <si>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</si>
  <si>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</si>
  <si>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</si>
  <si>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</si>
  <si>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</si>
  <si>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</si>
  <si>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</si>
  <si>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</si>
  <si>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</si>
  <si>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</si>
  <si>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</si>
  <si>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</si>
  <si>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</si>
  <si>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</si>
  <si>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</si>
  <si>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</si>
  <si>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</si>
  <si>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</si>
  <si>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</si>
  <si>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</si>
  <si>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</si>
  <si>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</si>
  <si>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</si>
  <si>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</si>
  <si>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</si>
  <si>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</si>
  <si>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</si>
  <si>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</si>
  <si>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</si>
  <si>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</si>
  <si>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</si>
  <si>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</si>
  <si>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</si>
  <si>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</si>
  <si>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</si>
  <si>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</si>
  <si>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</si>
  <si>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</si>
  <si>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</si>
  <si>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</si>
  <si>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</si>
  <si>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</si>
  <si>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</si>
  <si>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</si>
  <si>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</si>
  <si>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</si>
  <si>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</si>
  <si>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</si>
  <si>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</si>
  <si>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</si>
  <si>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</si>
  <si>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</si>
  <si>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</si>
  <si>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</si>
  <si>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</si>
  <si>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</si>
  <si>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</si>
  <si>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</si>
  <si>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</si>
  <si>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</si>
  <si>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</si>
  <si>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</si>
  <si>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</si>
  <si>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</si>
  <si>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</si>
  <si>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</si>
  <si>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</si>
  <si>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</si>
  <si>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</si>
  <si>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</si>
  <si>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</si>
  <si>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</si>
  <si>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</si>
  <si>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</si>
  <si>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</si>
  <si>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</si>
  <si>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</si>
  <si>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</si>
  <si>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</si>
  <si>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</si>
  <si>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</si>
  <si>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</si>
  <si>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</si>
  <si>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</si>
  <si>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</si>
  <si>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</si>
  <si>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</si>
  <si>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</si>
  <si>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</si>
  <si>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</si>
  <si>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</si>
  <si>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</si>
  <si>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</si>
  <si>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</si>
  <si>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</si>
  <si>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</si>
  <si>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</si>
  <si>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</si>
  <si>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</si>
  <si>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</si>
  <si>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</si>
  <si>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</si>
  <si>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</si>
  <si>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</si>
  <si>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</si>
  <si>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</si>
  <si>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</si>
  <si>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</si>
  <si>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</si>
  <si>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</si>
  <si>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</si>
  <si>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</si>
  <si>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</si>
  <si>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</si>
  <si>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</si>
  <si>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</si>
  <si>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</si>
  <si>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</si>
  <si>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</si>
  <si>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</si>
  <si>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</si>
  <si>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</si>
  <si>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</si>
  <si>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</si>
  <si>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</si>
  <si>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</si>
  <si>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</si>
  <si>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</si>
  <si>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</si>
  <si>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</si>
  <si>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</si>
  <si>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</si>
  <si>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</si>
  <si>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</si>
  <si>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</si>
  <si>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</si>
  <si>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</si>
  <si>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</si>
  <si>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</si>
  <si>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</si>
  <si>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</si>
  <si>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</si>
  <si>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</si>
  <si>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</si>
  <si>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</si>
  <si>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</si>
  <si>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</si>
  <si>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</si>
  <si>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</si>
  <si>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</si>
  <si>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</si>
  <si>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</si>
  <si>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</si>
  <si>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</si>
  <si>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</si>
  <si>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</si>
  <si>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</si>
  <si>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</si>
  <si>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</si>
  <si>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</si>
  <si>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</si>
  <si>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</si>
  <si>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</si>
  <si>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</si>
  <si>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</si>
  <si>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</si>
  <si>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</si>
  <si>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</si>
  <si>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</si>
  <si>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</si>
  <si>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</si>
  <si>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</si>
  <si>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</si>
  <si>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</si>
  <si>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</si>
  <si>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</si>
  <si>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</si>
  <si>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</si>
  <si>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</si>
  <si>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</si>
  <si>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</si>
  <si>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</si>
  <si>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</si>
  <si>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</si>
  <si>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</si>
  <si>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</si>
  <si>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</si>
  <si>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</si>
  <si>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</si>
  <si>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</si>
  <si>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</si>
  <si>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</si>
  <si>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</si>
  <si>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</si>
  <si>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</si>
  <si>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</si>
  <si>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</si>
  <si>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</si>
  <si>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</si>
  <si>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</si>
  <si>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</si>
  <si>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</si>
  <si>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</si>
  <si>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</si>
  <si>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</si>
  <si>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</si>
  <si>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</si>
  <si>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</si>
  <si>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</si>
  <si>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</si>
  <si>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</si>
  <si>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</si>
  <si>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</si>
  <si>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</si>
  <si>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</si>
  <si>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</si>
  <si>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</si>
  <si>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</si>
  <si>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</si>
  <si>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</si>
  <si>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</si>
  <si>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</si>
  <si>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</si>
  <si>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</si>
  <si>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</si>
  <si>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</si>
  <si>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</si>
  <si>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</si>
  <si>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</si>
  <si>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</si>
  <si>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</si>
  <si>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</si>
  <si>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</si>
  <si>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</si>
  <si>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</si>
  <si>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</si>
  <si>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</si>
  <si>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</si>
  <si>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</si>
  <si>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</si>
  <si>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</si>
  <si>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</si>
  <si>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</si>
  <si>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</si>
  <si>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</si>
  <si>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</si>
  <si>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</si>
  <si>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</si>
  <si>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</si>
  <si>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</si>
  <si>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</si>
  <si>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</si>
  <si>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</si>
  <si>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</si>
  <si>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</si>
  <si>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</si>
  <si>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</si>
  <si>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</si>
  <si>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</si>
  <si>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</si>
  <si>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</si>
  <si>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</si>
  <si>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</si>
  <si>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</si>
  <si>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</si>
  <si>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</si>
  <si>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</si>
  <si>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</si>
  <si>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</si>
  <si>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</si>
  <si>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</si>
  <si>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</si>
  <si>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</si>
  <si>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</si>
  <si>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</si>
  <si>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</si>
  <si>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</si>
  <si>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</si>
  <si>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</si>
  <si>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</si>
  <si>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</si>
  <si>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</si>
  <si>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</si>
  <si>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</si>
  <si>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</si>
  <si>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</si>
  <si>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</si>
  <si>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</si>
  <si>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</si>
  <si>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</si>
  <si>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</si>
  <si>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</si>
  <si>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</si>
  <si>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</si>
  <si>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</si>
  <si>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</si>
  <si>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</si>
  <si>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</si>
  <si>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</si>
  <si>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</si>
  <si>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</si>
  <si>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</si>
  <si>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</si>
  <si>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</si>
  <si>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</si>
  <si>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</si>
  <si>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</si>
  <si>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</si>
  <si>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</si>
  <si>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</si>
  <si>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</si>
  <si>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</si>
  <si>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</si>
  <si>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</si>
  <si>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</si>
  <si>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</si>
  <si>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</si>
  <si>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</si>
  <si>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</si>
  <si>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</si>
  <si>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</si>
  <si>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</si>
  <si>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</si>
  <si>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</si>
  <si>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</si>
  <si>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</si>
  <si>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</si>
  <si>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</si>
  <si>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</si>
  <si>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</si>
  <si>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</si>
  <si>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</si>
  <si>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</si>
  <si>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</si>
  <si>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</si>
  <si>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</si>
  <si>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</si>
  <si>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</si>
  <si>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</si>
  <si>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</si>
  <si>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</si>
  <si>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</si>
  <si>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</si>
  <si>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</si>
  <si>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</si>
  <si>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</si>
  <si>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</si>
  <si>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</si>
  <si>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</si>
  <si>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</si>
  <si>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</si>
  <si>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</si>
  <si>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</si>
  <si>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</si>
  <si>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</si>
  <si>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</si>
  <si>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</si>
  <si>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</si>
  <si>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</si>
  <si>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</si>
  <si>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</si>
  <si>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</si>
  <si>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</si>
  <si>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</si>
  <si>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</si>
  <si>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</si>
  <si>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</si>
  <si>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</si>
  <si>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</si>
  <si>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</si>
  <si>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</si>
  <si>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</si>
  <si>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</si>
  <si>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</si>
  <si>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</si>
  <si>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</si>
  <si>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</si>
  <si>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</si>
  <si>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</si>
  <si>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</si>
  <si>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</si>
  <si>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</si>
  <si>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</si>
  <si>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</si>
  <si>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</si>
  <si>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</si>
  <si>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</si>
  <si>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</si>
  <si>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</si>
  <si>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</si>
  <si>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</si>
  <si>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</si>
  <si>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</si>
  <si>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</si>
  <si>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</si>
  <si>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</si>
  <si>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</si>
  <si>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</si>
  <si>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</si>
  <si>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</si>
  <si>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</si>
  <si>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</si>
  <si>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</si>
  <si>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</si>
  <si>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</si>
  <si>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</si>
  <si>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</si>
  <si>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</si>
  <si>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</si>
  <si>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</si>
  <si>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</si>
  <si>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</si>
  <si>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</si>
  <si>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</si>
  <si>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</si>
  <si>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</si>
  <si>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</si>
  <si>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</si>
  <si>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</si>
  <si>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</si>
  <si>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</si>
  <si>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</si>
  <si>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</si>
  <si>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</si>
  <si>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</si>
  <si>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</si>
  <si>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</si>
  <si>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</si>
  <si>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</si>
  <si>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</si>
  <si>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</si>
  <si>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</si>
  <si>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</si>
  <si>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</si>
  <si>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</si>
  <si>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</si>
  <si>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</si>
  <si>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</si>
  <si>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</si>
  <si>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</si>
  <si>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</si>
  <si>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</si>
  <si>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</si>
  <si>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</si>
  <si>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</si>
  <si>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</si>
  <si>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</si>
  <si>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</si>
  <si>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</si>
  <si>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</si>
  <si>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</si>
  <si>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</si>
  <si>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</si>
  <si>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</si>
  <si>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</si>
  <si>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</si>
  <si>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</si>
  <si>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</si>
  <si>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</si>
  <si>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</si>
  <si>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</si>
  <si>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</si>
  <si>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</si>
  <si>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</si>
  <si>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</si>
  <si>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</si>
  <si>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</si>
  <si>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</si>
  <si>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</si>
  <si>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</si>
  <si>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</si>
  <si>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</si>
  <si>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</si>
  <si>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</si>
  <si>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</si>
  <si>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</si>
  <si>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</si>
  <si>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</si>
  <si>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</si>
  <si>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</si>
  <si>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</si>
  <si>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</si>
  <si>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</si>
  <si>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</si>
  <si>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</si>
  <si>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</si>
  <si>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</si>
  <si>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</si>
  <si>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</si>
  <si>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</si>
  <si>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</si>
  <si>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</si>
  <si>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</si>
  <si>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</si>
  <si>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</si>
  <si>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</si>
  <si>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</si>
  <si>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</si>
  <si>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</si>
  <si>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</si>
  <si>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</si>
  <si>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</si>
  <si>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</si>
  <si>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</si>
  <si>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</si>
  <si>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</si>
  <si>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</si>
  <si>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</si>
  <si>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</si>
  <si>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</si>
  <si>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</si>
  <si>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</si>
  <si>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</si>
  <si>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</si>
  <si>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</si>
  <si>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</si>
  <si>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</si>
  <si>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</si>
  <si>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</si>
  <si>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</si>
  <si>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</si>
  <si>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</si>
  <si>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</si>
  <si>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</si>
  <si>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</si>
  <si>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</si>
  <si>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</si>
  <si>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</si>
  <si>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</si>
  <si>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</si>
  <si>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</si>
  <si>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</si>
  <si>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</si>
  <si>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</si>
  <si>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</si>
  <si>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</si>
  <si>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</si>
  <si>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</si>
  <si>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</si>
  <si>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</si>
  <si>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</si>
  <si>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</si>
  <si>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</si>
  <si>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</si>
  <si>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</si>
  <si>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</si>
  <si>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</si>
  <si>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</si>
  <si>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</si>
  <si>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</si>
  <si>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</si>
  <si>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</si>
  <si>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</si>
  <si>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</si>
  <si>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</si>
  <si>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</si>
  <si>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</si>
  <si>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</si>
  <si>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</si>
  <si>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</si>
  <si>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</si>
  <si>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</si>
  <si>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</si>
  <si>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</si>
  <si>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</si>
  <si>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</si>
  <si>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</si>
  <si>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</si>
  <si>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</si>
  <si>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</si>
  <si>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</si>
  <si>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</si>
  <si>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</si>
  <si>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</si>
  <si>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</si>
  <si>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</si>
  <si>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</si>
  <si>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</si>
  <si>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</si>
  <si>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</si>
  <si>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</si>
  <si>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</si>
  <si>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</si>
  <si>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</si>
  <si>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</si>
  <si>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</si>
  <si>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</si>
  <si>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</si>
  <si>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</si>
  <si>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</si>
  <si>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</si>
  <si>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</si>
  <si>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</si>
  <si>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</si>
  <si>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</si>
  <si>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</si>
  <si>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</si>
  <si>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</si>
  <si>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</si>
  <si>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</si>
  <si>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</si>
  <si>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</si>
  <si>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</si>
  <si>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</si>
  <si>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</si>
  <si>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</si>
  <si>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</si>
  <si>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</si>
  <si>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</si>
  <si>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</si>
  <si>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</si>
  <si>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</si>
  <si>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</si>
  <si>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</si>
  <si>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</si>
  <si>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</si>
  <si>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</si>
  <si>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</si>
  <si>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</si>
  <si>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</si>
  <si>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</si>
  <si>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</si>
  <si>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</si>
  <si>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</si>
  <si>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</si>
  <si>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</si>
  <si>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</si>
  <si>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</si>
  <si>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</si>
  <si>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</si>
  <si>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</si>
  <si>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</si>
  <si>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</si>
  <si>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</si>
  <si>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</si>
  <si>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</si>
  <si>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</si>
  <si>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</si>
  <si>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</si>
  <si>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</si>
  <si>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</si>
  <si>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</si>
  <si>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</si>
  <si>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</si>
  <si>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</si>
  <si>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</si>
  <si>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</si>
  <si>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</si>
  <si>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</si>
  <si>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</si>
  <si>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</si>
  <si>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</si>
  <si>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</si>
  <si>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</si>
  <si>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</si>
  <si>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</si>
  <si>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</si>
  <si>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</si>
  <si>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</si>
  <si>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</si>
  <si>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</si>
  <si>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</si>
  <si>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</si>
  <si>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</si>
  <si>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</si>
  <si>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</si>
  <si>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</si>
  <si>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</si>
  <si>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</si>
  <si>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</si>
  <si>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</si>
  <si>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</si>
  <si>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</si>
  <si>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</si>
  <si>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</si>
  <si>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</si>
  <si>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</si>
  <si>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</si>
  <si>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</si>
  <si>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</si>
  <si>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</si>
  <si>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</si>
  <si>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</si>
  <si>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</si>
  <si>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</si>
  <si>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</si>
  <si>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</si>
  <si>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</si>
  <si>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</si>
  <si>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</si>
  <si>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</si>
  <si>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</si>
  <si>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</si>
  <si>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</si>
  <si>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</si>
  <si>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</si>
  <si>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</si>
  <si>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</si>
  <si>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</si>
  <si>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</si>
  <si>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</si>
  <si>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</si>
  <si>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</si>
  <si>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</si>
  <si>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</si>
  <si>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</si>
  <si>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</si>
  <si>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</si>
  <si>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</si>
  <si>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</si>
  <si>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</si>
  <si>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</si>
  <si>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</si>
  <si>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</si>
  <si>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</si>
  <si>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</si>
  <si>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</si>
  <si>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</si>
  <si>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</si>
  <si>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</si>
  <si>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</si>
  <si>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</si>
  <si>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</si>
  <si>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</si>
  <si>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</si>
  <si>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</si>
  <si>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</si>
  <si>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</si>
  <si>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</si>
  <si>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</si>
  <si>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</si>
  <si>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</si>
  <si>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</si>
  <si>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</si>
  <si>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</si>
  <si>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</si>
  <si>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</si>
  <si>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</si>
  <si>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</si>
  <si>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</si>
  <si>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</si>
  <si>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</si>
  <si>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</si>
  <si>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</si>
  <si>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</si>
  <si>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</si>
  <si>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</si>
  <si>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</si>
  <si>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</si>
  <si>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</si>
  <si>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</si>
  <si>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</si>
  <si>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</si>
  <si>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</si>
  <si>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</si>
  <si>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</si>
  <si>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</si>
  <si>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</si>
  <si>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</si>
  <si>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</si>
  <si>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</si>
  <si>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</si>
  <si>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</si>
  <si>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</si>
  <si>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</si>
  <si>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</si>
  <si>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</si>
  <si>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</si>
  <si>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</si>
  <si>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</si>
  <si>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</si>
  <si>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</si>
  <si>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</si>
  <si>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</si>
  <si>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</si>
  <si>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</si>
  <si>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</si>
  <si>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</si>
  <si>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</si>
  <si>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</si>
  <si>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</si>
  <si>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</si>
  <si>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</si>
  <si>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</si>
  <si>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</si>
  <si>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</si>
  <si>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</si>
  <si>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</si>
  <si>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</si>
  <si>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</si>
  <si>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</si>
  <si>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</si>
  <si>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</si>
  <si>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</si>
  <si>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</si>
  <si>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</si>
  <si>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</si>
  <si>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</si>
  <si>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</si>
  <si>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</si>
  <si>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</si>
  <si>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</si>
  <si>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</si>
  <si>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</si>
  <si>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</si>
  <si>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</si>
  <si>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</si>
  <si>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</si>
  <si>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</si>
  <si>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</si>
  <si>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</si>
  <si>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</si>
  <si>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</si>
  <si>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</si>
  <si>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</si>
  <si>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</si>
  <si>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</si>
  <si>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</si>
  <si>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</si>
  <si>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</si>
  <si>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</si>
  <si>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</si>
  <si>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</si>
  <si>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</si>
  <si>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</si>
  <si>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</si>
  <si>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</si>
  <si>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</si>
  <si>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</si>
  <si>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</si>
  <si>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</si>
  <si>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</si>
  <si>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</si>
  <si>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</si>
  <si>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</si>
  <si>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</si>
  <si>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</si>
  <si>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</si>
  <si>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</si>
  <si>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</si>
  <si>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</si>
  <si>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</si>
  <si>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</si>
  <si>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</si>
  <si>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</si>
  <si>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</si>
  <si>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</si>
  <si>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</si>
  <si>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</si>
  <si>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</si>
  <si>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</si>
  <si>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</si>
  <si>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</si>
  <si>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</si>
  <si>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</si>
  <si>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</si>
  <si>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</si>
  <si>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</si>
  <si>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</si>
  <si>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</si>
  <si>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</si>
  <si>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</si>
  <si>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</si>
  <si>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</si>
  <si>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</si>
  <si>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</si>
  <si>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</si>
  <si>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</si>
  <si>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</si>
  <si>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</si>
  <si>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</si>
  <si>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</si>
  <si>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</si>
  <si>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</si>
  <si>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</si>
  <si>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</si>
  <si>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</si>
  <si>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</si>
  <si>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</si>
  <si>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</si>
  <si>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</si>
  <si>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</si>
  <si>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</si>
  <si>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</si>
  <si>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</si>
  <si>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</si>
  <si>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</si>
  <si>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</si>
  <si>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</si>
  <si>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</si>
  <si>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</si>
  <si>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</si>
  <si>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</si>
  <si>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</si>
  <si>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</si>
  <si>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</si>
  <si>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</si>
  <si>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</si>
  <si>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</si>
  <si>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</si>
  <si>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</si>
  <si>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</si>
  <si>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</si>
  <si>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</si>
  <si>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</si>
  <si>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</si>
  <si>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</si>
  <si>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</si>
  <si>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</si>
  <si>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</si>
  <si>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</si>
  <si>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</si>
  <si>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</si>
  <si>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</si>
  <si>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</si>
  <si>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</si>
  <si>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</si>
  <si>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</si>
  <si>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</si>
  <si>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</si>
  <si>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</si>
  <si>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</si>
  <si>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</si>
  <si>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</si>
  <si>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</si>
  <si>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</si>
  <si>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</si>
  <si>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</si>
  <si>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</si>
  <si>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</si>
  <si>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</si>
  <si>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</si>
  <si>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</si>
  <si>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</si>
  <si>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</si>
  <si>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</si>
  <si>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</si>
  <si>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</si>
  <si>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</si>
  <si>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</si>
  <si>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</si>
  <si>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</si>
  <si>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</si>
  <si>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</si>
  <si>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</si>
  <si>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</si>
  <si>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</si>
  <si>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</si>
  <si>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</si>
  <si>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</si>
  <si>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</si>
  <si>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</si>
  <si>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</si>
  <si>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</si>
  <si>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</si>
  <si>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</si>
  <si>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</si>
  <si>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</si>
  <si>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</si>
  <si>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</si>
  <si>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</si>
  <si>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</si>
  <si>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</si>
  <si>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</si>
  <si>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</si>
  <si>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</si>
  <si>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</si>
  <si>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</si>
  <si>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</si>
  <si>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</si>
  <si>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</si>
  <si>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</si>
  <si>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</si>
  <si>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</si>
  <si>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</si>
  <si>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</si>
  <si>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</si>
  <si>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</si>
  <si>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</si>
  <si>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</si>
  <si>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</si>
  <si>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</si>
  <si>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</si>
  <si>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</si>
  <si>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</si>
  <si>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</si>
  <si>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</si>
  <si>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</si>
  <si>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</si>
  <si>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</si>
  <si>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</si>
  <si>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</si>
  <si>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</si>
  <si>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</si>
  <si>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</si>
  <si>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</si>
  <si>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</si>
  <si>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</si>
  <si>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</si>
  <si>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</si>
  <si>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</si>
  <si>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</si>
  <si>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</si>
  <si>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</si>
  <si>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</si>
  <si>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</si>
  <si>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</si>
  <si>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</si>
  <si>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</si>
  <si>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</si>
  <si>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</si>
  <si>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</si>
  <si>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</si>
  <si>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</si>
  <si>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</si>
  <si>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</si>
  <si>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</si>
  <si>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</si>
  <si>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</si>
  <si>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</si>
  <si>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</si>
  <si>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</si>
  <si>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</si>
  <si>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</si>
  <si>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</si>
  <si>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</si>
  <si>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</si>
  <si>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</si>
  <si>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</si>
  <si>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</si>
  <si>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</si>
  <si>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</si>
  <si>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</si>
  <si>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</si>
  <si>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</si>
  <si>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</si>
  <si>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</si>
  <si>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</si>
  <si>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</si>
  <si>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</si>
  <si>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</si>
  <si>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</si>
  <si>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</si>
  <si>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</si>
  <si>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</si>
  <si>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</si>
  <si>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</si>
  <si>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</si>
  <si>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</si>
  <si>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</si>
  <si>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</si>
  <si>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</si>
  <si>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</si>
  <si>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</si>
  <si>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</si>
  <si>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</si>
  <si>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</si>
  <si>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</si>
  <si>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</si>
  <si>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</si>
  <si>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</si>
  <si>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</si>
  <si>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</si>
  <si>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</si>
  <si>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</si>
  <si>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</si>
  <si>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</si>
  <si>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</si>
  <si>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</si>
  <si>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</si>
  <si>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</si>
  <si>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</si>
  <si>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</si>
  <si>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</si>
  <si>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</si>
  <si>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</si>
  <si>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</si>
  <si>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</si>
  <si>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</si>
  <si>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</si>
  <si>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</si>
  <si>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</si>
  <si>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</si>
  <si>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</si>
  <si>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</si>
  <si>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</si>
  <si>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</si>
  <si>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</si>
  <si>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</si>
  <si>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</si>
  <si>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</si>
  <si>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</si>
  <si>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</si>
  <si>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</si>
  <si>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</si>
  <si>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</si>
  <si>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</si>
  <si>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</si>
  <si>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</si>
  <si>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</si>
  <si>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</si>
  <si>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</si>
  <si>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</si>
  <si>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</si>
  <si>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</si>
  <si>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</si>
  <si>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</si>
  <si>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</si>
  <si>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</si>
  <si>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</si>
  <si>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</si>
  <si>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</si>
  <si>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</si>
  <si>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</si>
  <si>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</si>
  <si>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</si>
  <si>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</si>
  <si>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</si>
  <si>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</si>
  <si>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</si>
  <si>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</si>
  <si>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</si>
  <si>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</si>
  <si>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</si>
  <si>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</si>
  <si>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</si>
  <si>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</si>
  <si>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</si>
  <si>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</si>
  <si>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</si>
  <si>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</si>
  <si>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</si>
  <si>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</si>
  <si>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</si>
  <si>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</si>
  <si>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</si>
  <si>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</si>
  <si>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</si>
  <si>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</si>
  <si>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</si>
  <si>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</si>
  <si>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</si>
  <si>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</si>
  <si>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</si>
  <si>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</si>
  <si>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</si>
  <si>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</si>
  <si>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</si>
  <si>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</si>
  <si>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</si>
  <si>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</si>
  <si>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</si>
  <si>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</si>
  <si>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</si>
  <si>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</si>
  <si>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</si>
  <si>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</si>
  <si>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</si>
  <si>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</si>
  <si>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</si>
  <si>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</si>
  <si>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</si>
  <si>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</si>
  <si>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</si>
  <si>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</si>
  <si>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</si>
  <si>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</si>
  <si>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</si>
  <si>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</si>
  <si>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</si>
  <si>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</si>
  <si>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</si>
  <si>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</si>
  <si>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</si>
  <si>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</si>
  <si>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</si>
  <si>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</si>
  <si>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</si>
  <si>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</si>
  <si>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</si>
  <si>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</si>
  <si>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</si>
  <si>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</si>
  <si>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</si>
  <si>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</si>
  <si>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</si>
  <si>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</si>
  <si>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</si>
  <si>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</si>
  <si>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</si>
  <si>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</si>
  <si>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</si>
  <si>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</si>
  <si>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</si>
  <si>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</si>
  <si>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</si>
  <si>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</si>
  <si>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</si>
  <si>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</si>
  <si>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</si>
  <si>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</si>
  <si>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</si>
  <si>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</si>
  <si>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</si>
  <si>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</si>
  <si>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</si>
  <si>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</si>
  <si>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</si>
  <si>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</si>
  <si>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</si>
  <si>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</si>
  <si>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</si>
  <si>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</si>
  <si>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</si>
  <si>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</si>
  <si>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</si>
  <si>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</si>
  <si>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</si>
  <si>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</si>
  <si>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</si>
  <si>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</si>
  <si>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</si>
  <si>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</si>
  <si>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</si>
  <si>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</si>
  <si>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</si>
  <si>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</si>
  <si>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</si>
  <si>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</si>
  <si>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</si>
  <si>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</si>
  <si>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</si>
  <si>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</si>
  <si>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</si>
  <si>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</si>
  <si>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</si>
  <si>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</si>
  <si>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</si>
  <si>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</si>
  <si>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</si>
  <si>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</si>
  <si>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</si>
  <si>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</si>
  <si>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</si>
  <si>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</si>
  <si>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</si>
  <si>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</si>
  <si>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</si>
  <si>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</si>
  <si>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</si>
  <si>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</si>
  <si>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</si>
  <si>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</si>
  <si>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</si>
  <si>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</si>
  <si>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</si>
  <si>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</si>
  <si>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</si>
  <si>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</si>
  <si>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</si>
  <si>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</si>
  <si>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</si>
  <si>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</si>
  <si>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</si>
  <si>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</si>
  <si>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</si>
  <si>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</si>
  <si>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</si>
  <si>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</si>
  <si>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</si>
  <si>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</si>
  <si>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</si>
  <si>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</si>
  <si>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</si>
  <si>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</si>
  <si>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</si>
  <si>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</si>
  <si>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</si>
  <si>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</si>
  <si>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</si>
  <si>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</si>
  <si>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</si>
  <si>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</si>
  <si>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</si>
  <si>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</si>
  <si>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</si>
  <si>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</si>
  <si>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</si>
  <si>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</si>
  <si>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</si>
  <si>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</si>
  <si>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</si>
  <si>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</si>
  <si>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</si>
  <si>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</si>
  <si>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</si>
  <si>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</si>
  <si>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</si>
  <si>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</si>
  <si>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</si>
  <si>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</si>
  <si>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</si>
  <si>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</si>
  <si>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</si>
  <si>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</si>
  <si>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</si>
  <si>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</si>
  <si>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</si>
  <si>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</si>
  <si>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</si>
  <si>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</si>
  <si>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</si>
  <si>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</si>
  <si>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</si>
  <si>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</si>
  <si>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</si>
  <si>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</si>
  <si>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</si>
  <si>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</si>
  <si>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</si>
  <si>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</si>
  <si>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</si>
  <si>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</si>
  <si>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</si>
  <si>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</si>
  <si>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</si>
  <si>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</si>
  <si>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PCM-20251212-00000083</t>
  </si>
  <si>
    <t xml:space="preserve">team on way need 60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</si>
  <si>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</si>
  <si>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</si>
  <si>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</si>
  <si>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</si>
  <si>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</si>
  <si>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</si>
  <si>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</si>
  <si>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</si>
  <si>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</si>
  <si>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</si>
  <si>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</si>
  <si>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</si>
  <si>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</si>
  <si>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</si>
  <si>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</si>
  <si>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</si>
  <si>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</si>
  <si>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PCM-20251212-00000087</t>
  </si>
  <si>
    <t>30 min</t>
  </si>
  <si>
    <t xml:space="preserve">no pcm </t>
  </si>
  <si>
    <t>jed0553</t>
  </si>
  <si>
    <t>10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</si>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</sst>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4" totalsRowShown="0" headerRowDxfId="97" dataDxfId="96" headerRowBorderDxfId="94" tableBorderDxfId="95" totalsRowBorderDxfId="93">
  <autoFilter ref="A1:L1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9" totalsRowShown="0" headerRowDxfId="63" dataDxfId="62" headerRowBorderDxfId="60" tableBorderDxfId="61">
  <autoFilter ref="A1:L85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7" dataDxfId="46" headerRowBorderDxfId="44" tableBorderDxfId="45" totalsRowBorderDxfId="43">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0" totalsRowShown="0" headerRowDxfId="13" tableBorderDxfId="12">
  <autoFilter ref="A1:L3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340.16961446759524</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11493</v>
      </c>
      <c r="E3" s="122" t="s">
        <v>39106</v>
      </c>
      <c r="F3" s="121">
        <v>46003.080081018517</v>
      </c>
      <c r="G3" s="120">
        <f ca="1">IFERROR(NOW()-F3,"-")</f>
        <v>3.7959375003993046E-2</v>
      </c>
      <c r="H3" s="121">
        <v>46003.072905092595</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46003.118040393521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46003.118040393521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46003.118040393521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46003.118040393521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46003.118040393521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46003.118040393521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46003.118040393521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46003.118040393521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46003.118040393521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46003.118040393521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46003.118040393521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46003.118040393521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46003.118040393521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46003.118040393521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46003.118040393521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46003.118040393521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46003.118040393521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46003.118040393521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46003.118040393521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46003.118040393521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46003.118040393521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46003.118040393521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46003.118040393521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46003.118040393521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46003.118040393521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46003.118040393521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46003.118040393521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46003.118040393521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46003.118040393521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46003.118040393521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46003.118040393521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46003.118040393521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46003.118040393521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46003.118040393521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46003.118040393521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46003.118040393521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46003.118040393521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46003.118040393521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46003.118040393521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46003.118040393521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46003.118040393521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46003.118040393521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46003.118040393521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46003.118040393521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46003.118040393521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46003.118040393521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46003.118040393521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46003.118040393521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46003.118040393521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46003.118040393521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46003.118040393521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46003.118040393521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46003.118040393521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46003.118040393521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46003.118040393521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46003.118040393521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46003.118040393521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46003.118040393521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46003.118040393521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46003.118040393521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46003.118040393521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46003.118040393521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46003.118040393521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46003.118040393521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46003.118040393521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46003.118040393521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46003.118040393521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46003.118040393521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46003.118040393521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46003.118040393521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46003.118040393521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46003.118040393521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46003.118040393521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46003.118040393521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46003.118040393521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46003.118040393521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46003.118040393521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46003.118040393521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46003.118040393521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46003.118040393521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46003.118040393521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46003.118040393521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46003.118040393521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46003.118040393521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46003.118040393521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46003.118040393521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46003.118040393521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46003.118040393521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46003.118040393521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46003.118040393521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46003.118040393521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46003.118040393521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46003.118040393521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46003.118040393521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46003.118040393521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46003.118040393521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46003.118040393521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46003.118040393521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46003.118040393521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46003.118040393521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46003.118040393521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46003.118040393521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46003.118040393521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46003.118040393521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46003.118040393521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46003.118040393521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46003.118040393521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46003.118040393521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46003.118040393521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46003.118040393521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46003.118040393521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46003.118040393521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46003.118040393521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46003.118040393521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46003.118040393521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46003.118040393521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46003.118040393521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46003.118040393521</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46003.118040393521</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46003.118040393521</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46003.118040393521</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46003.118040393521</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46003.118040393521</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46003.118040393521</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46003.118040393521</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46003.118040393521</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46003.118040393521</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46003.118040393521</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46003.118040393521</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46003.118040393521</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46003.118040393521</v>
      </c>
      <c r="H134" s="121"/>
      <c r="I134" s="123" t="str">
        <f>IFERROR(VLOOKUP(D134,DB!A:F,6,0),"")</f>
        <v/>
      </c>
      <c r="J134" s="123" t="str">
        <f>IFERROR(VLOOKUP(D134,DB!A:G,7,0),"")</f>
        <v/>
      </c>
      <c r="K134" s="119"/>
      <c r="L134" s="118" t="str">
        <f>IFERROR(VLOOKUP(D134,DB!A:I,9,0),"")</f>
        <v/>
      </c>
    </row>
  </sheetData>
  <customSheetViews>
    <customSheetView guid="{F6042A99-DD27-4453-835D-0834D95730CC}" filter="1" showAutoFilter="1">
      <pageMargins left="0" right="0" top="0" bottom="0" header="0" footer="0"/>
      <autoFilter ref="B1:M1" xr:uid="{43700DE4-1DF5-400B-B17D-EEA5D5765834}"/>
    </customSheetView>
  </customSheetViews>
  <dataValidations count="2">
    <dataValidation allowBlank="1" showInputMessage="1" showErrorMessage="1" sqref="E1" xr:uid="{5DBA255D-CDD9-49FB-AD3C-AF70AB4EE696}"/>
    <dataValidation type="list" allowBlank="1" showInputMessage="1" showErrorMessage="1" sqref="E2:E1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4" sqref="K4"/>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178.1182024305599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18.730621412039909</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5.7626584490790265</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2.2861306713020895</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46003.118040393521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46003.118040393521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46003.118040393521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46003.118040393521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46003.118040393521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46003.118040393521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46003.118040393521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46003.118040393521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46003.118040393521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46003.118040393521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46003.118040393521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46003.118040393521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46003.118040393521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46003.118040393521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46003.118040393521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46003.118040393521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46003.118040393521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46003.118040393521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46003.118040393521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46003.118040393521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46003.118040393521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46003.118040393521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46003.118040393521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46003.118040393521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46003.118040393521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46003.118040393521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46003.118040393521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46003.118040393521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46003.118040393521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46003.118040393521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46003.118040393521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46003.118040393521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46003.118040393521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46003.118040393521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46003.118040393521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46003.118040393521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46003.118040393521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46003.118040393521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46003.118040393521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46003.118040393521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46003.118040393521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46003.118040393521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46003.118040393521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46003.118040393521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46003.118040393521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46003.118040393521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46003.118040393521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46003.118040393521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46003.118040393521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46003.118040393521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46003.118040393521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46003.118040393521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46003.118040393521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46003.118040393521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46003.118040393521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46003.118040393521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46003.118040393521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46003.118040393521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46003.118040393521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46003.118040393521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46003.118040393521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46003.118040393521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46003.118040393521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46003.118040393521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46003.118040393521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46003.118040393521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46003.118040393521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46003.118040393521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46003.118040393521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46003.118040393521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46003.118040393521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46003.118040393521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46003.118040393521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46003.118040393521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46003.118040393521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46003.118040393521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46003.118040393521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46003.118040393521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46003.118040393521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46003.118040393521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46003.118040393521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46003.118040393521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46003.118040393521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46003.118040393521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46003.118040393521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46003.118040393521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46003.118040393521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46003.118040393521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46003.118040393521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46003.118040393521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46003.118040393521</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46003.118040393521</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46003.118040393521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46003.118040393521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46003.118040393521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46003.118040393521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46003.118040393521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46003.118040393521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46003.118040393521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46003.118040393521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46003.118040393521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46003.118040393521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46003.118040393521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46003.118040393521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46003.118040393521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46003.118040393521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46003.118040393521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46003.118040393521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46003.118040393521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46003.118040393521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46003.118040393521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46003.118040393521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46003.118040393521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46003.118040393521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46003.118040393521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46003.118040393521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46003.118040393521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46003.118040393521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46003.118040393521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46003.118040393521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46003.118040393521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46003.118040393521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46003.118040393521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46003.118040393521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46003.118040393521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46003.118040393521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46003.118040393521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46003.118040393521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46003.118040393521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46003.118040393521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46003.118040393521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46003.118040393521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46003.118040393521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46003.118040393521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46003.118040393521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46003.118040393521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46003.118040393521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46003.118040393521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46003.118040393521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46003.118040393521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46003.118040393521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46003.118040393521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46003.118040393521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46003.118040393521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46003.118040393521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46003.118040393521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46003.118040393521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46003.118040393521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46003.118040393521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46003.118040393521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46003.118040393521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46003.118040393521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46003.118040393521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46003.118040393521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46003.118040393521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46003.118040393521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46003.118040393521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46003.118040393521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46003.118040393521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46003.118040393521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46003.118040393521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46003.118040393521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46003.118040393521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46003.118040393521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46003.118040393521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46003.118040393521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46003.118040393521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46003.118040393521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46003.118040393521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46003.118040393521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46003.118040393521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46003.118040393521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46003.118040393521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46003.118040393521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46003.118040393521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46003.118040393521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46003.118040393521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46003.118040393521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46003.118040393521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46003.118040393521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46003.118040393521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46003.118040393521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46003.118040393521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46003.118040393521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46003.118040393521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46003.118040393521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46003.118040393521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46003.118040393521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46003.118040393521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46003.118040393521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46003.118040393521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46003.118040393521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46003.118040393521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46003.118040393521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46003.118040393521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46003.118040393521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46003.118040393521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46003.118040393521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46003.118040393521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46003.118040393521</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46003.118040393521</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9"/>
  <sheetViews>
    <sheetView workbookViewId="0">
      <selection activeCell="J17" sqref="J17"/>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2" ca="1" si="0">IFERROR(NOW()-F2,"-")</f>
        <v>46003.118040393521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46003.118040393521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46003.118040393521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46003.118040393521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46003.118040393521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46003.118040393521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46003.118040393521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46003.118040393521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46003.118040393521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46003.118040393521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46003.118040393521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46003.118040393521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46003.118040393521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46003.118040393521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46003.118040393521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46003.118040393521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46003.118040393521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46003.118040393521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46003.118040393521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46003.118040393521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46003.118040393521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46003.118040393521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46003.118040393521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46003.118040393521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46003.118040393521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46003.118040393521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46003.118040393521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46003.118040393521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46003.118040393521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46003.118040393521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46003.118040393521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46003.118040393521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46003.118040393521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46003.118040393521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46003.118040393521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46003.118040393521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46003.118040393521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46003.118040393521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46003.118040393521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46003.118040393521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46003.118040393521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46003.118040393521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46003.118040393521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46003.118040393521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46003.118040393521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46003.118040393521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46003.118040393521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46003.118040393521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46003.118040393521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46003.118040393521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46003.118040393521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46003.118040393521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46003.118040393521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46003.118040393521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46003.118040393521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46003.118040393521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46003.118040393521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46003.118040393521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46003.118040393521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46003.118040393521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46003.118040393521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46003.118040393521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46003.118040393521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46003.118040393521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46003.118040393521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46003.118040393521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46003.118040393521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46003.118040393521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46003.118040393521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46003.118040393521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46003.118040393521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46003.118040393521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46003.118040393521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46003.118040393521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46003.118040393521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46003.118040393521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46003.118040393521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46003.118040393521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46003.118040393521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46003.118040393521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46003.118040393521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46003.118040393521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46003.118040393521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46003.118040393521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46003.118040393521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46003.118040393521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46003.118040393521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46003.118040393521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46003.118040393521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46003.118040393521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46003.118040393521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46003.118040393521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46003.118040393521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46003.118040393521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46003.118040393521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46003.118040393521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46003.118040393521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46003.118040393521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46003.118040393521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46003.118040393521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46003.118040393521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46003.118040393521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46003.118040393521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46003.118040393521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46003.118040393521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46003.118040393521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46003.118040393521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46003.118040393521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46003.118040393521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46003.118040393521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46003.118040393521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46003.118040393521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46003.118040393521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46003.118040393521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46003.118040393521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46003.118040393521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46003.118040393521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46003.118040393521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46003.118040393521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46003.118040393521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46003.118040393521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46003.118040393521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46003.118040393521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46003.118040393521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46003.118040393521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46003.118040393521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46003.118040393521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46003.118040393521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46003.118040393521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46003.118040393521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46003.118040393521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46003.118040393521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46003.118040393521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46003.118040393521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46003.118040393521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46003.118040393521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46003.118040393521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46003.118040393521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46003.118040393521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46003.118040393521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46003.118040393521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46003.118040393521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46003.118040393521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46003.118040393521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46003.118040393521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46003.118040393521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46003.118040393521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46003.118040393521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46003.118040393521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46003.118040393521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46003.118040393521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46003.118040393521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46003.118040393521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46003.118040393521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46003.118040393521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46003.118040393521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46003.118040393521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46003.118040393521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46003.118040393521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46003.118040393521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46003.118040393521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46003.118040393521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46003.118040393521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46003.118040393521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46003.118040393521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46003.118040393521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46003.118040393521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46003.118040393521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46003.118040393521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46003.118040393521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46003.118040393521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46003.118040393521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46003.118040393521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46003.118040393521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46003.118040393521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46003.118040393521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46003.118040393521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46003.118040393521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46003.118040393521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46003.118040393521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46003.118040393521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46003.118040393521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46003.118040393521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46003.118040393521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46003.118040393521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46003.118040393521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46003.118040393521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46003.118040393521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46003.118040393521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46003.118040393521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46003.118040393521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46003.118040393521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46003.118040393521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46003.118040393521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46003.118040393521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46003.118040393521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46003.118040393521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46003.118040393521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46003.118040393521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46003.118040393521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46003.118040393521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46003.118040393521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46003.118040393521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46003.118040393521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46003.118040393521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46003.118040393521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46003.118040393521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46003.118040393521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46003.118040393521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46003.118040393521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46003.118040393521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46003.118040393521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46003.118040393521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46003.118040393521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46003.118040393521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46003.118040393521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46003.118040393521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46003.118040393521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46003.118040393521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46003.118040393521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46003.118040393521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46003.118040393521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46003.118040393521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46003.118040393521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46003.118040393521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46003.118040393521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46003.118040393521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46003.118040393521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46003.118040393521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46003.118040393521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46003.118040393521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46003.118040393521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46003.118040393521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46003.118040393521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46003.118040393521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46003.118040393521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46003.118040393521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46003.118040393521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46003.118040393521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46003.118040393521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46003.118040393521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46003.118040393521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46003.118040393521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46003.118040393521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46003.118040393521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46003.118040393521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46003.118040393521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46003.118040393521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46003.118040393521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46003.118040393521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46003.118040393521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46003.118040393521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46003.118040393521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46003.118040393521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46003.118040393521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46003.118040393521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46003.118040393521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46003.118040393521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46003.118040393521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46003.118040393521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46003.118040393521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46003.118040393521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46003.118040393521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46003.118040393521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46003.118040393521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46003.118040393521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46003.118040393521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46003.118040393521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46003.118040393521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46003.118040393521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46003.118040393521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46003.118040393521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46003.118040393521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46003.118040393521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46003.118040393521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46003.118040393521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46003.118040393521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46003.118040393521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46003.118040393521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46003.118040393521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46003.118040393521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46003.118040393521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46003.118040393521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46003.118040393521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46003.118040393521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46003.118040393521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46003.118040393521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46003.118040393521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46003.118040393521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46003.118040393521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46003.118040393521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46003.118040393521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46003.118040393521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46003.118040393521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46003.118040393521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46003.118040393521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46003.118040393521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46003.118040393521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46003.118040393521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46003.118040393521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46003.118040393521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46003.118040393521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46003.118040393521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46003.118040393521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46003.118040393521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46003.118040393521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46003.118040393521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46003.118040393521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46003.118040393521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46003.118040393521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46003.118040393521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46003.118040393521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46003.118040393521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46003.118040393521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46003.118040393521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46003.118040393521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46003.118040393521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46003.118040393521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46003.118040393521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46003.118040393521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46003.118040393521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46003.118040393521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46003.118040393521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46003.118040393521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46003.118040393521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46003.118040393521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46003.118040393521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46003.118040393521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46003.118040393521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46003.118040393521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46003.118040393521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46003.118040393521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46003.118040393521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46003.118040393521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46003.118040393521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46003.118040393521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46003.118040393521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46003.118040393521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46003.118040393521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46003.118040393521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46003.118040393521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46003.118040393521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46003.118040393521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46003.118040393521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46003.118040393521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46003.118040393521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46003.118040393521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46003.118040393521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46003.118040393521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46003.118040393521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46003.118040393521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46003.118040393521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46003.118040393521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46003.118040393521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46003.118040393521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46003.118040393521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46003.118040393521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46003.118040393521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46003.118040393521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46003.118040393521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46003.118040393521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46003.118040393521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46003.118040393521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46003.118040393521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46003.118040393521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46003.118040393521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46003.118040393521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46003.118040393521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46003.118040393521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46003.118040393521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46003.118040393521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46003.118040393521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46003.118040393521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46003.118040393521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46003.118040393521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46003.118040393521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46003.118040393521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46003.118040393521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46003.118040393521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46003.118040393521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46003.118040393521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46003.118040393521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46003.118040393521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46003.118040393521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46003.118040393521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46003.118040393521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46003.118040393521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46003.118040393521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46003.118040393521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46003.118040393521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46003.118040393521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46003.118040393521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46003.118040393521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46003.118040393521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46003.118040393521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46003.118040393521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46003.118040393521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46003.118040393521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46003.118040393521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46003.118040393521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46003.118040393521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46003.118040393521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46003.118040393521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46003.118040393521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46003.118040393521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46003.118040393521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46003.118040393521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46003.118040393521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46003.118040393521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46003.118040393521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46003.118040393521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46003.118040393521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46003.118040393521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46003.118040393521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46003.118040393521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46003.118040393521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46003.118040393521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46003.118040393521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46003.118040393521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46003.118040393521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46003.118040393521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46003.118040393521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46003.118040393521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46003.118040393521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46003.118040393521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46003.118040393521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46003.118040393521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46003.118040393521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46003.118040393521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46003.118040393521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46003.118040393521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46003.118040393521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46003.118040393521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46003.118040393521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46003.118040393521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46003.118040393521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46003.118040393521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46003.118040393521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46003.118040393521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46003.118040393521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46003.118040393521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46003.118040393521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46003.118040393521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46003.118040393521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46003.118040393521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46003.118040393521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46003.118040393521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46003.118040393521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46003.118040393521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46003.118040393521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46003.118040393521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46003.118040393521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46003.118040393521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46003.118040393521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46003.118040393521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46003.118040393521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46003.118040393521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46003.118040393521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46003.118040393521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46003.118040393521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46003.118040393521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46003.118040393521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46003.118040393521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46003.118040393521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46003.118040393521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46003.118040393521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46003.118040393521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46003.118040393521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46003.118040393521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46003.118040393521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46003.118040393521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46003.118040393521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46003.118040393521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46003.118040393521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46003.118040393521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46003.118040393521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46003.118040393521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46003.118040393521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46003.118040393521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46003.118040393521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46003.118040393521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46003.118040393521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46003.118040393521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46003.118040393521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46003.118040393521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46003.118040393521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46003.118040393521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46003.118040393521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46003.118040393521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46003.118040393521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46003.118040393521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46003.118040393521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46003.118040393521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46003.118040393521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46003.118040393521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46003.118040393521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46003.118040393521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46003.118040393521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46003.118040393521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46003.118040393521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46003.118040393521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46003.118040393521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46003.118040393521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46003.118040393521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46003.118040393521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46003.118040393521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46003.118040393521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46003.118040393521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46003.118040393521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46003.118040393521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46003.118040393521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46003.118040393521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46003.118040393521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46003.118040393521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46003.118040393521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46003.118040393521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46003.118040393521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46003.118040393521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46003.118040393521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46003.118040393521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46003.118040393521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46003.118040393521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46003.118040393521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46003.118040393521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46003.118040393521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46003.118040393521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46003.118040393521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46003.118040393521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46003.118040393521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46003.118040393521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46003.118040393521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46003.118040393521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46003.118040393521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46003.118040393521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46003.118040393521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46003.118040393521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46003.118040393521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46003.118040393521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46003.118040393521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46003.118040393521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46003.118040393521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46003.118040393521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46003.118040393521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46003.118040393521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46003.118040393521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46003.118040393521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46003.118040393521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46003.118040393521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46003.118040393521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46003.118040393521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46003.118040393521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46003.118040393521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46003.118040393521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46003.118040393521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46003.118040393521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46003.118040393521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46003.118040393521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46003.118040393521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46003.118040393521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46003.118040393521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46003.118040393521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46003.118040393521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46003.118040393521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46003.118040393521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46003.118040393521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46003.118040393521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46003.118040393521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46003.118040393521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46003.118040393521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46003.118040393521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46003.118040393521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46003.118040393521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46003.118040393521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46003.118040393521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46003.118040393521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46003.118040393521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46003.118040393521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46003.118040393521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46003.118040393521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46003.118040393521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46003.118040393521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46003.118040393521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46003.118040393521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46003.118040393521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46003.118040393521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46003.118040393521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46003.118040393521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46003.118040393521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46003.118040393521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46003.118040393521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46003.118040393521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46003.118040393521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46003.118040393521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46003.118040393521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46003.118040393521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46003.118040393521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46003.118040393521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46003.118040393521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46003.118040393521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46003.118040393521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46003.118040393521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46003.118040393521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46003.118040393521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46003.118040393521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46003.118040393521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46003.118040393521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46003.118040393521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46003.118040393521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46003.118040393521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46003.118040393521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46003.118040393521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46003.118040393521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46003.118040393521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46003.118040393521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46003.118040393521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46003.118040393521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46003.118040393521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46003.118040393521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46003.118040393521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46003.118040393521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46003.118040393521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46003.118040393521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46003.118040393521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46003.118040393521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46003.118040393521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46003.118040393521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46003.118040393521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46003.118040393521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46003.118040393521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46003.118040393521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46003.118040393521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46003.118040393521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46003.118040393521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46003.118040393521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46003.118040393521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46003.118040393521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46003.118040393521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46003.118040393521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46003.118040393521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46003.118040393521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46003.118040393521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46003.118040393521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46003.118040393521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46003.118040393521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46003.118040393521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46003.118040393521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46003.118040393521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46003.118040393521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46003.118040393521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46003.118040393521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46003.118040393521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46003.118040393521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46003.118040393521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46003.118040393521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46003.118040393521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46003.118040393521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46003.118040393521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46003.118040393521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46003.118040393521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46003.118040393521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46003.118040393521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46003.118040393521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46003.118040393521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46003.118040393521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46003.118040393521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46003.118040393521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46003.118040393521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46003.118040393521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46003.118040393521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46003.118040393521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46003.118040393521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46003.118040393521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46003.118040393521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46003.118040393521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46003.118040393521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46003.118040393521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46003.118040393521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46003.118040393521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46003.118040393521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46003.118040393521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46003.118040393521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46003.118040393521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46003.118040393521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46003.118040393521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46003.118040393521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46003.118040393521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46003.118040393521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46003.118040393521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46003.118040393521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46003.118040393521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46003.118040393521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46003.118040393521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46003.118040393521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46003.118040393521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46003.118040393521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46003.118040393521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46003.118040393521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46003.118040393521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46003.118040393521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46003.118040393521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46003.118040393521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46003.118040393521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46003.118040393521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46003.118040393521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46003.118040393521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46003.118040393521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46003.118040393521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46003.118040393521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46003.118040393521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46003.118040393521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46003.118040393521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46003.118040393521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46003.118040393521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46003.118040393521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46003.118040393521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46003.118040393521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46003.118040393521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46003.118040393521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46003.118040393521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46003.118040393521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46003.118040393521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46003.118040393521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46003.118040393521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46003.118040393521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46003.118040393521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46003.118040393521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46003.118040393521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46003.118040393521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46003.118040393521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46003.118040393521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46003.118040393521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46003.118040393521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46003.118040393521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46003.118040393521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46003.118040393521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46003.118040393521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46003.118040393521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46003.118040393521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46003.118040393521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46003.118040393521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46003.118040393521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46003.118040393521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46003.118040393521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46003.118040393521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46003.118040393521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46003.118040393521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46003.118040393521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46003.118040393521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46003.118040393521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46003.118040393521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46003.118040393521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46003.118040393521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46003.118040393521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46003.118040393521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46003.118040393521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46003.118040393521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46003.118040393521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46003.118040393521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46003.118040393521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46003.118040393521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46003.118040393521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46003.118040393521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46003.118040393521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46003.118040393521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46003.118040393521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46003.118040393521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46003.118040393521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46003.118040393521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46003.118040393521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46003.118040393521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46003.118040393521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46003.118040393521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46003.118040393521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46003.118040393521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46003.118040393521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46003.118040393521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46003.118040393521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46003.118040393521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46003.118040393521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46003.118040393521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46003.118040393521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46003.118040393521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46003.118040393521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46003.118040393521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46003.118040393521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46003.118040393521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46003.118040393521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46003.118040393521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46003.118040393521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46003.118040393521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46003.118040393521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46003.118040393521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46003.118040393521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46003.118040393521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46003.118040393521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46003.118040393521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46003.118040393521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46003.118040393521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46003.118040393521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46003.118040393521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46003.118040393521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46003.118040393521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46003.118040393521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46003.118040393521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46003.118040393521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46003.118040393521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46003.118040393521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46003.118040393521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46003.118040393521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46003.118040393521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46003.118040393521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46003.118040393521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46003.118040393521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46003.118040393521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46003.118040393521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46003.118040393521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46003.118040393521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46003.118040393521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46003.118040393521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46003.118040393521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46003.118040393521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46003.118040393521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46003.118040393521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46003.118040393521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46003.118040393521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46003.118040393521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46003.118040393521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46003.118040393521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46003.118040393521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46003.118040393521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46003.118040393521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46003.118040393521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46003.118040393521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46003.118040393521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46003.118040393521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46003.118040393521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46003.118040393521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46003.118040393521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46003.118040393521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46003.118040393521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46003.118040393521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46003.118040393521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46003.118040393521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859" ca="1" si="14">IFERROR(NOW()-F845,"-")</f>
        <v>46003.118040393521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46003.118040393521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46003.118040393521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46003.118040393521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46003.118040393521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46003.118040393521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46003.118040393521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46003.118040393521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46003.118040393521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46003.118040393521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46003.118040393521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46003.118040393521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46003.118040393521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46003.118040393521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46003.118040393521</v>
      </c>
      <c r="H859" s="22"/>
      <c r="I859" s="19" t="str">
        <f>IFERROR(VLOOKUP(D859,DB!A:F,6,0),"")</f>
        <v/>
      </c>
      <c r="J859" s="18" t="str">
        <f>IFERROR(VLOOKUP(D859,DB!A:G,7,0),"")</f>
        <v/>
      </c>
      <c r="K859" s="42"/>
      <c r="L859" s="23" t="str">
        <f>IFERROR(VLOOKUP(D859,DB!A:I,9,0),"")</f>
        <v/>
      </c>
    </row>
  </sheetData>
  <dataValidations count="2">
    <dataValidation allowBlank="1" showInputMessage="1" showErrorMessage="1" sqref="E1" xr:uid="{5914219A-CB83-432D-936A-CC0CB6F3982A}"/>
    <dataValidation type="list" allowBlank="1" showInputMessage="1" showErrorMessage="1" sqref="E2:E85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299.63732280092518</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4.3238968750010827</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30529</v>
      </c>
      <c r="E4" s="90" t="s">
        <v>39106</v>
      </c>
      <c r="F4" s="91">
        <v>46003.085416666669</v>
      </c>
      <c r="G4" s="92">
        <f t="shared" ref="G4:G10" ca="1" si="1">IFERROR(NOW()-F4,"")</f>
        <v>3.2623726852762047E-2</v>
      </c>
      <c r="H4" s="91">
        <v>46003.078032407408</v>
      </c>
      <c r="I4" s="106" t="str">
        <f>IFERROR(VLOOKUP(D4,DB!A:F,6,0),"")</f>
        <v>SCECO</v>
      </c>
      <c r="J4" s="106" t="str">
        <f>IFERROR(VLOOKUP(D4,DB!A:G,7,0),"")</f>
        <v>Good</v>
      </c>
      <c r="K4" s="93" t="s">
        <v>39128</v>
      </c>
      <c r="L4" s="87" t="str">
        <f>IFERROR(VLOOKUP(D4,DB!A:I,9,0),"")</f>
        <v>Latis</v>
      </c>
    </row>
    <row r="5" spans="1:16" ht="15" customHeight="1">
      <c r="A5" s="106" t="s">
        <v>39129</v>
      </c>
      <c r="B5" s="106" t="str">
        <f>IFERROR(VLOOKUP(D5,DB!A:K,11,0),"")</f>
        <v>R4</v>
      </c>
      <c r="C5" s="89">
        <v>1</v>
      </c>
      <c r="D5" s="87" t="s">
        <v>39130</v>
      </c>
      <c r="E5" s="90" t="s">
        <v>39106</v>
      </c>
      <c r="F5" s="91"/>
      <c r="G5" s="92">
        <f t="shared" ca="1" si="1"/>
        <v>46003.118040393521</v>
      </c>
      <c r="H5" s="91">
        <v>46003.055289351854</v>
      </c>
      <c r="I5" s="106" t="str">
        <f>IFERROR(VLOOKUP(D5,DB!A:F,6,0),"")</f>
        <v>SCECO</v>
      </c>
      <c r="J5" s="106" t="str">
        <f>IFERROR(VLOOKUP(D5,DB!A:G,7,0),"")</f>
        <v>Vandalized+Dead</v>
      </c>
      <c r="K5" s="93" t="s">
        <v>39131</v>
      </c>
      <c r="L5" s="87" t="str">
        <f>IFERROR(VLOOKUP(D5,DB!A:I,9,0),"")</f>
        <v>Latis</v>
      </c>
    </row>
    <row r="6" spans="1:16" ht="15" customHeight="1">
      <c r="A6" s="106"/>
      <c r="B6" s="106" t="str">
        <f>IFERROR(VLOOKUP(D6,DB!A:K,11,0),"")</f>
        <v/>
      </c>
      <c r="C6" s="89"/>
      <c r="D6" s="87"/>
      <c r="E6" s="90"/>
      <c r="F6" s="91"/>
      <c r="G6" s="92">
        <f t="shared" ca="1" si="1"/>
        <v>46003.118040393521</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46003.118040393521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46003.118040393521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46003.118040393521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46003.118040393521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46003.118040393521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46003.118040393521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46003.118040393521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46003.118040393521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46003.118040393521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46003.118040393521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46003.118040393521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46003.118040393521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46003.118040393521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46003.118040393521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46003.118040393521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46003.118040393521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46003.118040393521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46003.118040393521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46003.118040393521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46003.118040393521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46003.118040393521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46003.118040393521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46003.118040393521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46003.118040393521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46003.118040393521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46003.118040393521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46003.118040393521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46003.118040393521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46003.118040393521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46003.118040393521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46003.118040393521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46003.118040393521</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46003.118040393521</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46003.118040393521</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46003.118040393521</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46003.118040393521</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46003.118040393521</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46003.118040393521</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46003.118040393521</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46003.118040393521</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46003.118040393521</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46003.118040393521</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46003.118040393521</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46003.118040393521</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46003.118040393521</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46003.118040393521</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46003.118040393521</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46003.118040393521</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46003.118040393521</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46003.118040393521</v>
      </c>
      <c r="H56" s="91"/>
      <c r="I56" s="106" t="str">
        <f>IFERROR(VLOOKUP(D56,DB!A:F,6,0),"")</f>
        <v/>
      </c>
      <c r="J56" s="106" t="str">
        <f>IFERROR(VLOOKUP(D56,DB!A:G,7,0),"")</f>
        <v/>
      </c>
      <c r="K56" s="93"/>
      <c r="L56" s="8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opLeftCell="K12" workbookViewId="0">
      <selection activeCell="K9" sqref="K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39132</v>
      </c>
    </row>
    <row r="2" spans="1:13" s="39" customFormat="1">
      <c r="A2" s="37" t="s">
        <v>39133</v>
      </c>
      <c r="B2" s="37" t="str">
        <f>IFERROR(VLOOKUP(D2,[1]DB!A:K,11,0),"")</f>
        <v>R5</v>
      </c>
      <c r="C2" s="37">
        <v>3</v>
      </c>
      <c r="D2" s="99" t="s">
        <v>36085</v>
      </c>
      <c r="E2" s="37" t="s">
        <v>39106</v>
      </c>
      <c r="F2" s="38">
        <v>45891.832060185188</v>
      </c>
      <c r="G2" s="101">
        <f ca="1">IFERROR(NOW()-F2,"")</f>
        <v>111.28598020833306</v>
      </c>
      <c r="H2" s="38">
        <v>45891.790393518517</v>
      </c>
      <c r="I2" s="37" t="str">
        <f>IFERROR(VLOOKUP(D2,[1]DB!A:F,6,0),"")</f>
        <v>Generator-SG</v>
      </c>
      <c r="J2" s="37" t="str">
        <f>IFERROR(VLOOKUP(D2,[1]DB!A:G,7,0),"")</f>
        <v>Vandalized</v>
      </c>
      <c r="K2" s="37" t="s">
        <v>39134</v>
      </c>
      <c r="L2" s="37" t="str">
        <f>IFERROR(VLOOKUP(D2,[1]DB!A:I,9,0),"")</f>
        <v>Latis</v>
      </c>
      <c r="M2" s="154"/>
    </row>
    <row r="3" spans="1:13" s="39" customFormat="1" ht="30.75">
      <c r="A3" s="37" t="s">
        <v>39135</v>
      </c>
      <c r="B3" s="37" t="str">
        <f>IFERROR(VLOOKUP(D3,[1]DB!A:K,11,0),"")</f>
        <v>R5</v>
      </c>
      <c r="C3" s="37">
        <v>1</v>
      </c>
      <c r="D3" s="37" t="s">
        <v>33407</v>
      </c>
      <c r="E3" s="37" t="s">
        <v>39111</v>
      </c>
      <c r="F3" s="38">
        <v>45926.188877314817</v>
      </c>
      <c r="G3" s="101">
        <f t="shared" ref="G3" ca="1" si="0">IFERROR(NOW()-F3,"")</f>
        <v>76.929163078704732</v>
      </c>
      <c r="H3" s="38">
        <v>45926.158159722225</v>
      </c>
      <c r="I3" s="37" t="str">
        <f>IFERROR(VLOOKUP(D3,[1]DB!A:F,6,0),"")</f>
        <v>SCECO</v>
      </c>
      <c r="J3" s="37" t="str">
        <f>IFERROR(VLOOKUP(D3,[1]DB!A:G,7,0),"")</f>
        <v>Good</v>
      </c>
      <c r="K3" s="37" t="s">
        <v>39136</v>
      </c>
      <c r="L3" s="37" t="str">
        <f>IFERROR(VLOOKUP(D3,[1]DB!A:I,9,0),"")</f>
        <v>Latis</v>
      </c>
      <c r="M3" s="37"/>
    </row>
    <row r="4" spans="1:13" s="39" customFormat="1" ht="45.75" customHeight="1">
      <c r="A4" s="102" t="s">
        <v>39137</v>
      </c>
      <c r="B4" s="102" t="str">
        <f>IFERROR(VLOOKUP(D4,[1]DB!A:K,11,0),"")</f>
        <v>R5</v>
      </c>
      <c r="C4" s="102">
        <v>1</v>
      </c>
      <c r="D4" s="102" t="s">
        <v>34832</v>
      </c>
      <c r="E4" s="102" t="s">
        <v>39111</v>
      </c>
      <c r="F4" s="103">
        <v>45948.661111111112</v>
      </c>
      <c r="G4" s="104">
        <f t="shared" ref="G4" ca="1" si="1">IFERROR(NOW()-F4,"")</f>
        <v>54.456929282408964</v>
      </c>
      <c r="H4" s="103">
        <v>45948.661111111112</v>
      </c>
      <c r="I4" s="102" t="str">
        <f>IFERROR(VLOOKUP(D4,[1]DB!A:F,6,0),"")</f>
        <v>SCECO</v>
      </c>
      <c r="J4" s="102" t="str">
        <f>IFERROR(VLOOKUP(D4,[1]DB!A:G,7,0),"")</f>
        <v>Dead</v>
      </c>
      <c r="K4" s="102" t="s">
        <v>39138</v>
      </c>
      <c r="L4" s="102" t="str">
        <f>IFERROR(VLOOKUP(D4,[1]DB!A:I,9,0),"")</f>
        <v>Latis</v>
      </c>
      <c r="M4" s="37"/>
    </row>
    <row r="5" spans="1:13" s="39" customFormat="1" ht="30.75">
      <c r="A5" s="102" t="s">
        <v>39139</v>
      </c>
      <c r="B5" s="102" t="str">
        <f>IFERROR(VLOOKUP(D5,[1]DB!A:K,11,0),"")</f>
        <v>R5</v>
      </c>
      <c r="C5" s="102">
        <v>1</v>
      </c>
      <c r="D5" s="102" t="s">
        <v>36592</v>
      </c>
      <c r="E5" s="102" t="s">
        <v>39106</v>
      </c>
      <c r="F5" s="103">
        <v>45981.373298611114</v>
      </c>
      <c r="G5" s="104">
        <f ca="1">IFERROR(NOW()-F5,"")</f>
        <v>21.7447417824078</v>
      </c>
      <c r="H5" s="130">
        <v>45981.360798611109</v>
      </c>
      <c r="I5" s="102" t="str">
        <f>IFERROR(VLOOKUP(D5,[1]DB!A:F,6,0),"")</f>
        <v>SCECO</v>
      </c>
      <c r="J5" s="102" t="str">
        <f>IFERROR(VLOOKUP(D5,[1]DB!A:G,7,0),"")</f>
        <v>Dead</v>
      </c>
      <c r="K5" s="102" t="s">
        <v>39140</v>
      </c>
      <c r="L5" s="102" t="str">
        <f>IFERROR(VLOOKUP(D5,[1]DB!A:I,9,0),"")</f>
        <v>Latis</v>
      </c>
      <c r="M5" s="37"/>
    </row>
    <row r="6" spans="1:13">
      <c r="A6" s="37" t="s">
        <v>39141</v>
      </c>
      <c r="B6" s="37" t="str">
        <f>IFERROR(VLOOKUP(D6,[1]DB!A:K,11,0),"")</f>
        <v>R5</v>
      </c>
      <c r="C6" s="37">
        <v>1</v>
      </c>
      <c r="D6" s="37" t="s">
        <v>37850</v>
      </c>
      <c r="E6" s="37" t="s">
        <v>39106</v>
      </c>
      <c r="F6" s="38">
        <v>45997.107488425929</v>
      </c>
      <c r="G6" s="129">
        <f t="shared" ref="G6" ca="1" si="2">IFERROR(NOW()-F6,"")</f>
        <v>6.0105519675926189</v>
      </c>
      <c r="H6" s="38">
        <v>45997.093599537038</v>
      </c>
      <c r="I6" s="37" t="str">
        <f>IFERROR(VLOOKUP(D6,[1]DB!A:F,6,0),"")</f>
        <v>SCECO</v>
      </c>
      <c r="J6" s="37" t="str">
        <f>IFERROR(VLOOKUP(D6,[1]DB!A:G,7,0),"")</f>
        <v>In progress</v>
      </c>
      <c r="K6" s="37" t="s">
        <v>39142</v>
      </c>
      <c r="L6" s="37" t="str">
        <f>IFERROR(VLOOKUP(D6,[1]DB!A:I,9,0),"")</f>
        <v>Latis</v>
      </c>
      <c r="M6" s="37"/>
    </row>
    <row r="7" spans="1:13">
      <c r="A7" s="37" t="s">
        <v>39143</v>
      </c>
      <c r="B7" s="37" t="str">
        <f>IFERROR(VLOOKUP(D7,[1]DB!A:K,11,0),"")</f>
        <v>R5</v>
      </c>
      <c r="C7" s="37">
        <v>1</v>
      </c>
      <c r="D7" s="37" t="s">
        <v>33475</v>
      </c>
      <c r="E7" s="37" t="s">
        <v>39106</v>
      </c>
      <c r="F7" s="38">
        <v>46002.119513888887</v>
      </c>
      <c r="G7" s="129">
        <f ca="1">IFERROR(NOW()-F7,"")</f>
        <v>0.99852650463435566</v>
      </c>
      <c r="H7" s="38">
        <v>46002.086875000001</v>
      </c>
      <c r="I7" s="37" t="str">
        <f>IFERROR(VLOOKUP(D7,[1]DB!A:F,6,0),"")</f>
        <v>SCECO</v>
      </c>
      <c r="J7" s="37" t="str">
        <f>IFERROR(VLOOKUP(D7,[1]DB!A:G,7,0),"")</f>
        <v>Good</v>
      </c>
      <c r="K7" s="99" t="s">
        <v>39144</v>
      </c>
      <c r="L7" s="37" t="str">
        <f>IFERROR(VLOOKUP(D7,[1]DB!A:I,9,0),"")</f>
        <v>Latis</v>
      </c>
      <c r="M7" s="37"/>
    </row>
    <row r="8" spans="1:13">
      <c r="A8" s="151"/>
      <c r="B8" s="151" t="str">
        <f>IFERROR(VLOOKUP(D8,[1]DB!A:K,11,0),"")</f>
        <v/>
      </c>
      <c r="C8" s="151"/>
      <c r="D8" s="151"/>
      <c r="E8" s="151"/>
      <c r="F8" s="152"/>
      <c r="G8" s="153">
        <f t="shared" ref="G8:G63" ca="1" si="3">IFERROR(NOW()-F8,"")</f>
        <v>46003.118040393521</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46003.118040393521</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46003.118040393521</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46003.118040393521</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46003.118040393521</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46003.118040393521</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46003.118040393521</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46003.118040393521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46003.118040393521</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46003.118040393521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46003.118040393521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46003.118040393521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46003.118040393521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46003.118040393521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46003.118040393521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46003.118040393521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46003.118040393521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46003.118040393521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46003.118040393521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46003.118040393521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46003.118040393521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46003.118040393521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46003.118040393521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46003.118040393521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46003.118040393521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46003.118040393521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46003.118040393521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46003.118040393521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46003.118040393521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46003.118040393521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46003.118040393521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46003.118040393521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46003.118040393521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46003.118040393521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46003.118040393521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46003.118040393521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46003.118040393521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46003.118040393521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46003.118040393521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46003.118040393521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46003.118040393521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46003.118040393521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46003.118040393521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46003.118040393521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46003.118040393521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46003.118040393521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46003.118040393521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46003.118040393521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46003.118040393521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46003.118040393521</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46003.118040393521</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46003.118040393521</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46003.118040393521</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46003.118040393521</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46003.118040393521</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46003.118040393521</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46003.118040393521</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46003.118040393521</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46003.118040393521</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46003.118040393521</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46003.118040393521</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46003.118040393521</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46003.118040393521</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0"/>
  <sheetViews>
    <sheetView tabSelected="1"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8" ca="1" si="0">IFERROR(NOW()-F2,"-")</f>
        <v>46003.118040393521</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46003.118040393521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46003.118040393521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46003.118040393521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46003.118040393521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46003.118040393521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46003.118040393521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46003.118040393521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46003.118040393521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46003.118040393521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46003.118040393521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46003.118040393521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46003.118040393521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46003.118040393521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46003.118040393521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46003.118040393521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46003.118040393521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46003.118040393521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46003.118040393521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46003.118040393521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46003.118040393521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46003.118040393521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46003.118040393521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46003.118040393521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46003.118040393521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46003.118040393521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46003.118040393521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46003.118040393521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46003.118040393521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46003.118040393521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46003.118040393521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46003.118040393521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46003.118040393521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46003.118040393521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46003.118040393521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46003.118040393521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46003.118040393521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46003.118040393521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46003.118040393521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46003.118040393521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46003.118040393521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46003.118040393521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46003.118040393521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46003.118040393521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46003.118040393521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46003.118040393521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46003.118040393521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ref="G49:G112" ca="1" si="1">IFERROR(NOW()-F49,"-")</f>
        <v>46003.118040393521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46003.118040393521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46003.118040393521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46003.118040393521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46003.118040393521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46003.118040393521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46003.118040393521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46003.118040393521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46003.118040393521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46003.118040393521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46003.118040393521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46003.118040393521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46003.118040393521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46003.118040393521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46003.118040393521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46003.118040393521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46003.118040393521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46003.118040393521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46003.118040393521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46003.118040393521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46003.118040393521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46003.118040393521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46003.118040393521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46003.118040393521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46003.118040393521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46003.118040393521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46003.118040393521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46003.118040393521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46003.118040393521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46003.118040393521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46003.118040393521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46003.118040393521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46003.118040393521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46003.118040393521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46003.118040393521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46003.118040393521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46003.118040393521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46003.118040393521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46003.118040393521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46003.118040393521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46003.118040393521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46003.118040393521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46003.118040393521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46003.118040393521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46003.118040393521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46003.118040393521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46003.118040393521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46003.118040393521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46003.118040393521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46003.118040393521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46003.118040393521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46003.118040393521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46003.118040393521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46003.118040393521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46003.118040393521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46003.118040393521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46003.118040393521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46003.118040393521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46003.118040393521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46003.118040393521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46003.118040393521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46003.118040393521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46003.118040393521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46003.118040393521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ref="G113:G176" ca="1" si="2">IFERROR(NOW()-F113,"-")</f>
        <v>46003.118040393521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46003.118040393521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46003.118040393521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46003.118040393521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46003.118040393521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46003.118040393521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46003.118040393521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46003.118040393521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46003.118040393521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46003.118040393521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46003.118040393521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46003.118040393521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46003.118040393521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46003.118040393521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46003.118040393521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46003.118040393521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46003.118040393521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46003.118040393521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46003.118040393521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46003.118040393521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46003.118040393521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46003.118040393521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46003.118040393521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46003.118040393521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46003.118040393521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46003.118040393521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46003.118040393521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46003.118040393521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46003.118040393521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46003.118040393521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46003.118040393521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46003.118040393521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46003.118040393521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46003.118040393521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46003.118040393521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46003.118040393521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46003.118040393521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46003.118040393521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46003.118040393521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46003.118040393521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46003.118040393521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46003.118040393521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46003.118040393521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46003.118040393521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46003.118040393521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46003.118040393521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46003.118040393521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46003.118040393521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46003.118040393521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46003.118040393521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46003.118040393521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46003.118040393521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46003.118040393521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46003.118040393521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46003.118040393521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46003.118040393521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46003.118040393521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46003.118040393521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46003.118040393521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46003.118040393521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46003.118040393521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46003.118040393521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46003.118040393521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46003.118040393521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ref="G177:G240" ca="1" si="3">IFERROR(NOW()-F177,"-")</f>
        <v>46003.118040393521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46003.118040393521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46003.118040393521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46003.118040393521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46003.118040393521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46003.118040393521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46003.118040393521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46003.118040393521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46003.118040393521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46003.118040393521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46003.118040393521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46003.118040393521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46003.118040393521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46003.118040393521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46003.118040393521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46003.118040393521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46003.118040393521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46003.118040393521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46003.118040393521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46003.118040393521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46003.118040393521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46003.118040393521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46003.118040393521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46003.118040393521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46003.118040393521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46003.118040393521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46003.118040393521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46003.118040393521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46003.118040393521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46003.118040393521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46003.118040393521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46003.118040393521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46003.118040393521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46003.118040393521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46003.118040393521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46003.118040393521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46003.118040393521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46003.118040393521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46003.118040393521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46003.118040393521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46003.118040393521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46003.118040393521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46003.118040393521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46003.118040393521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46003.118040393521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46003.118040393521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46003.118040393521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46003.118040393521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46003.118040393521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46003.118040393521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46003.118040393521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46003.118040393521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46003.118040393521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46003.118040393521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46003.118040393521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46003.118040393521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46003.118040393521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46003.118040393521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46003.118040393521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46003.118040393521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46003.118040393521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46003.118040393521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46003.118040393521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46003.118040393521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ref="G241:G304" ca="1" si="4">IFERROR(NOW()-F241,"-")</f>
        <v>46003.118040393521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46003.118040393521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46003.118040393521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46003.118040393521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46003.118040393521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46003.118040393521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46003.118040393521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46003.118040393521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46003.118040393521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46003.118040393521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46003.118040393521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46003.118040393521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46003.118040393521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46003.118040393521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46003.118040393521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46003.118040393521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46003.118040393521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46003.118040393521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46003.118040393521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46003.118040393521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46003.118040393521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46003.118040393521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46003.118040393521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46003.118040393521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46003.118040393521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46003.118040393521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46003.118040393521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46003.118040393521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46003.118040393521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46003.118040393521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46003.118040393521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46003.118040393521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46003.118040393521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46003.118040393521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46003.118040393521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46003.118040393521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46003.118040393521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46003.118040393521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46003.118040393521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46003.118040393521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46003.118040393521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46003.118040393521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46003.118040393521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46003.118040393521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46003.118040393521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46003.118040393521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46003.118040393521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46003.118040393521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46003.118040393521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46003.118040393521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46003.118040393521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46003.118040393521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46003.118040393521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46003.118040393521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46003.118040393521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46003.118040393521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46003.118040393521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46003.118040393521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46003.118040393521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46003.118040393521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46003.118040393521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46003.118040393521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46003.118040393521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46003.118040393521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ref="G305:G368" ca="1" si="5">IFERROR(NOW()-F305,"-")</f>
        <v>46003.118040393521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46003.118040393521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46003.118040393521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46003.118040393521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46003.118040393521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46003.118040393521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46003.118040393521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46003.118040393521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46003.118040393521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46003.118040393521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46003.118040393521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46003.118040393521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46003.118040393521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46003.118040393521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46003.118040393521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46003.118040393521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46003.118040393521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46003.118040393521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46003.118040393521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46003.118040393521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46003.118040393521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46003.118040393521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46003.118040393521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46003.118040393521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46003.118040393521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46003.118040393521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46003.118040393521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46003.118040393521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46003.118040393521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46003.118040393521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46003.118040393521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46003.118040393521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46003.118040393521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46003.118040393521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46003.118040393521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46003.118040393521</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46003.118040393521</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46003.118040393521</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46003.118040393521</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46003.118040393521</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46003.118040393521</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46003.118040393521</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46003.118040393521</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46003.118040393521</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46003.118040393521</v>
      </c>
      <c r="H349" s="116"/>
      <c r="I349" s="114" t="str">
        <f>IFERROR(VLOOKUP(D349,DB!A:F,6,0),"")</f>
        <v/>
      </c>
      <c r="J349" s="114" t="str">
        <f>IFERROR(VLOOKUP(D349,DB!A:G,7,0),"")</f>
        <v/>
      </c>
      <c r="K349" s="117"/>
      <c r="L349" s="131" t="str">
        <f>IFERROR(VLOOKUP(D349,DB!A:I,9,0),"")</f>
        <v/>
      </c>
    </row>
    <row r="350" spans="1:12" ht="31.5" customHeight="1">
      <c r="A350" s="137"/>
      <c r="B350" s="138" t="str">
        <f>IFERROR(VLOOKUP(D350,DB!A:K,11,0),"")</f>
        <v/>
      </c>
      <c r="C350" s="139"/>
      <c r="D350" s="138"/>
      <c r="E350" s="136"/>
      <c r="F350" s="140"/>
      <c r="G350" s="141">
        <f t="shared" ca="1" si="5"/>
        <v>46003.118040393521</v>
      </c>
      <c r="H350" s="140"/>
      <c r="I350" s="138" t="str">
        <f>IFERROR(VLOOKUP(D350,DB!A:F,6,0),"")</f>
        <v/>
      </c>
      <c r="J350" s="138" t="str">
        <f>IFERROR(VLOOKUP(D350,DB!A:G,7,0),"")</f>
        <v/>
      </c>
      <c r="K350" s="142"/>
      <c r="L350" s="143" t="str">
        <f>IFERROR(VLOOKUP(D350,DB!A:I,9,0),"")</f>
        <v/>
      </c>
    </row>
  </sheetData>
  <dataValidations count="2">
    <dataValidation allowBlank="1" showInputMessage="1" showErrorMessage="1" sqref="E1" xr:uid="{9E1BC488-8814-4F8A-8DBE-742B3278AB71}"/>
    <dataValidation type="list" allowBlank="1" showInputMessage="1" showErrorMessage="1" sqref="E2:E3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2025-12-11T23:51:57Z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